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5480" windowHeight="7620"/>
  </bookViews>
  <sheets>
    <sheet name="Status Report" sheetId="1" r:id="rId1"/>
    <sheet name="David" sheetId="2" r:id="rId2"/>
    <sheet name="Edward" sheetId="3" r:id="rId3"/>
    <sheet name="Shaquana" sheetId="4" r:id="rId4"/>
    <sheet name="Jens" sheetId="6" r:id="rId5"/>
    <sheet name="Adam" sheetId="5" r:id="rId6"/>
  </sheets>
  <calcPr calcId="125725"/>
</workbook>
</file>

<file path=xl/calcChain.xml><?xml version="1.0" encoding="utf-8"?>
<calcChain xmlns="http://schemas.openxmlformats.org/spreadsheetml/2006/main">
  <c r="K105" i="1"/>
  <c r="J105"/>
  <c r="I105"/>
  <c r="H105"/>
  <c r="G105"/>
  <c r="F105"/>
  <c r="E105"/>
  <c r="D105"/>
  <c r="C105"/>
  <c r="B105"/>
  <c r="K97"/>
  <c r="J97"/>
  <c r="I97"/>
  <c r="H97"/>
  <c r="G97"/>
  <c r="F97"/>
  <c r="E97"/>
  <c r="D97"/>
  <c r="C97"/>
  <c r="B97"/>
  <c r="K89"/>
  <c r="J89"/>
  <c r="I89"/>
  <c r="H89"/>
  <c r="G89"/>
  <c r="F89"/>
  <c r="E89"/>
  <c r="D89"/>
  <c r="C89"/>
  <c r="B89"/>
  <c r="K81"/>
  <c r="J81"/>
  <c r="I81"/>
  <c r="H81"/>
  <c r="G81"/>
  <c r="F81"/>
  <c r="E81"/>
  <c r="D81"/>
  <c r="C81"/>
  <c r="B81"/>
  <c r="K73"/>
  <c r="K74" s="1"/>
  <c r="K82" s="1"/>
  <c r="K90" s="1"/>
  <c r="K98" s="1"/>
  <c r="K106" s="1"/>
  <c r="M27" s="1"/>
  <c r="J73"/>
  <c r="J74" s="1"/>
  <c r="J82" s="1"/>
  <c r="J90" s="1"/>
  <c r="J98" s="1"/>
  <c r="J106" s="1"/>
  <c r="M26" s="1"/>
  <c r="I73"/>
  <c r="I74" s="1"/>
  <c r="I82" s="1"/>
  <c r="I90" s="1"/>
  <c r="I98" s="1"/>
  <c r="I106" s="1"/>
  <c r="M25" s="1"/>
  <c r="H73"/>
  <c r="H74"/>
  <c r="G73"/>
  <c r="G74" s="1"/>
  <c r="G82" s="1"/>
  <c r="G90" s="1"/>
  <c r="F73"/>
  <c r="F74" s="1"/>
  <c r="F82" s="1"/>
  <c r="E73"/>
  <c r="E74" s="1"/>
  <c r="E82" s="1"/>
  <c r="D73"/>
  <c r="D74"/>
  <c r="D82" s="1"/>
  <c r="D90" s="1"/>
  <c r="D98" s="1"/>
  <c r="C73"/>
  <c r="C74" s="1"/>
  <c r="C82" s="1"/>
  <c r="C90" s="1"/>
  <c r="C98" s="1"/>
  <c r="C106" s="1"/>
  <c r="M19" s="1"/>
  <c r="B73"/>
  <c r="B74" s="1"/>
  <c r="B82" s="1"/>
  <c r="B90" s="1"/>
  <c r="B98" s="1"/>
  <c r="K65"/>
  <c r="J65"/>
  <c r="I65"/>
  <c r="H65"/>
  <c r="G65"/>
  <c r="F65"/>
  <c r="E65"/>
  <c r="D65"/>
  <c r="C65"/>
  <c r="B65"/>
  <c r="K57"/>
  <c r="J57"/>
  <c r="I57"/>
  <c r="H57"/>
  <c r="G57"/>
  <c r="F57"/>
  <c r="E57"/>
  <c r="D57"/>
  <c r="C57"/>
  <c r="B57"/>
  <c r="K49"/>
  <c r="J49"/>
  <c r="I49"/>
  <c r="H49"/>
  <c r="G49"/>
  <c r="F49"/>
  <c r="E49"/>
  <c r="D49"/>
  <c r="C49"/>
  <c r="B49"/>
  <c r="K41"/>
  <c r="K42" s="1"/>
  <c r="K50" s="1"/>
  <c r="K58" s="1"/>
  <c r="K66" s="1"/>
  <c r="H41"/>
  <c r="H42" s="1"/>
  <c r="H50" s="1"/>
  <c r="C41"/>
  <c r="C42"/>
  <c r="D41"/>
  <c r="D42" s="1"/>
  <c r="D50" s="1"/>
  <c r="D58" s="1"/>
  <c r="D66" s="1"/>
  <c r="E41"/>
  <c r="E42"/>
  <c r="E50" s="1"/>
  <c r="E58" s="1"/>
  <c r="E66" s="1"/>
  <c r="F41"/>
  <c r="F42" s="1"/>
  <c r="F50" s="1"/>
  <c r="F58" s="1"/>
  <c r="G41"/>
  <c r="G42" s="1"/>
  <c r="G50" s="1"/>
  <c r="G58" s="1"/>
  <c r="G66" s="1"/>
  <c r="I41"/>
  <c r="I42"/>
  <c r="J41"/>
  <c r="J42" s="1"/>
  <c r="J50" s="1"/>
  <c r="J58" s="1"/>
  <c r="J66" s="1"/>
  <c r="N26" s="1"/>
  <c r="B41"/>
  <c r="B42"/>
  <c r="B50" s="1"/>
  <c r="B58" s="1"/>
  <c r="B66" s="1"/>
  <c r="F3" i="5"/>
  <c r="G3"/>
  <c r="F4"/>
  <c r="G4"/>
  <c r="F5"/>
  <c r="G5"/>
  <c r="F6"/>
  <c r="G6"/>
  <c r="G14" s="1"/>
  <c r="F7"/>
  <c r="G7"/>
  <c r="F8"/>
  <c r="G8"/>
  <c r="F9"/>
  <c r="G9"/>
  <c r="F10"/>
  <c r="G10"/>
  <c r="F11"/>
  <c r="G11"/>
  <c r="F12"/>
  <c r="G12"/>
  <c r="F3" i="6"/>
  <c r="G3"/>
  <c r="F4"/>
  <c r="G4"/>
  <c r="I4" s="1"/>
  <c r="F5"/>
  <c r="G5"/>
  <c r="F6"/>
  <c r="G6"/>
  <c r="F7"/>
  <c r="G7"/>
  <c r="F8"/>
  <c r="G8"/>
  <c r="F9"/>
  <c r="G9"/>
  <c r="F10"/>
  <c r="G10"/>
  <c r="F11"/>
  <c r="G11"/>
  <c r="F12"/>
  <c r="G12"/>
  <c r="F3" i="4"/>
  <c r="G3"/>
  <c r="F4"/>
  <c r="G4"/>
  <c r="F5"/>
  <c r="G5"/>
  <c r="F6"/>
  <c r="G6"/>
  <c r="G14" s="1"/>
  <c r="F7"/>
  <c r="G7"/>
  <c r="F8"/>
  <c r="G8"/>
  <c r="F9"/>
  <c r="G9"/>
  <c r="F10"/>
  <c r="G10"/>
  <c r="F11"/>
  <c r="G11"/>
  <c r="F12"/>
  <c r="G12"/>
  <c r="F5" i="2"/>
  <c r="G5"/>
  <c r="F6"/>
  <c r="G6"/>
  <c r="F7"/>
  <c r="G7"/>
  <c r="F8"/>
  <c r="G8"/>
  <c r="F9"/>
  <c r="G9"/>
  <c r="F10"/>
  <c r="G10"/>
  <c r="I10" s="1"/>
  <c r="F12"/>
  <c r="G12"/>
  <c r="F4"/>
  <c r="G4"/>
  <c r="F3"/>
  <c r="G3"/>
  <c r="F3" i="3"/>
  <c r="G3"/>
  <c r="I3" s="1"/>
  <c r="F4"/>
  <c r="G4"/>
  <c r="F5"/>
  <c r="G5"/>
  <c r="I5" s="1"/>
  <c r="F6"/>
  <c r="G6"/>
  <c r="F7"/>
  <c r="G7"/>
  <c r="F8"/>
  <c r="G8"/>
  <c r="F9"/>
  <c r="G9"/>
  <c r="F10"/>
  <c r="G10"/>
  <c r="F11"/>
  <c r="G11"/>
  <c r="F12"/>
  <c r="G12"/>
  <c r="G11" i="2"/>
  <c r="F11"/>
  <c r="L104" i="1"/>
  <c r="B14" i="5"/>
  <c r="L103" i="1"/>
  <c r="B14" i="6" s="1"/>
  <c r="L102" i="1"/>
  <c r="B14" i="4"/>
  <c r="L101" i="1"/>
  <c r="L105" s="1"/>
  <c r="L100"/>
  <c r="B14" i="2"/>
  <c r="L96" i="1"/>
  <c r="B13" i="5" s="1"/>
  <c r="L95" i="1"/>
  <c r="B13" i="6" s="1"/>
  <c r="L94" i="1"/>
  <c r="B13" i="4" s="1"/>
  <c r="L93" i="1"/>
  <c r="B13" i="3" s="1"/>
  <c r="L92" i="1"/>
  <c r="B13" i="2"/>
  <c r="L88" i="1"/>
  <c r="B12" i="5"/>
  <c r="L87" i="1"/>
  <c r="B12" i="6" s="1"/>
  <c r="L86" i="1"/>
  <c r="B12" i="4" s="1"/>
  <c r="L85" i="1"/>
  <c r="B12" i="3" s="1"/>
  <c r="L84" i="1"/>
  <c r="B12" i="2" s="1"/>
  <c r="L80" i="1"/>
  <c r="B11" i="5" s="1"/>
  <c r="L79" i="1"/>
  <c r="B11" i="6" s="1"/>
  <c r="L78" i="1"/>
  <c r="B11" i="4" s="1"/>
  <c r="L77" i="1"/>
  <c r="B11" i="3" s="1"/>
  <c r="L76" i="1"/>
  <c r="B11" i="2" s="1"/>
  <c r="L68" i="1"/>
  <c r="B10" i="2" s="1"/>
  <c r="L72" i="1"/>
  <c r="M72" s="1"/>
  <c r="M80" s="1"/>
  <c r="M88" s="1"/>
  <c r="M96" s="1"/>
  <c r="M104" s="1"/>
  <c r="L71"/>
  <c r="B10" i="6" s="1"/>
  <c r="L70" i="1"/>
  <c r="M70" s="1"/>
  <c r="M78" s="1"/>
  <c r="L69"/>
  <c r="B10" i="3" s="1"/>
  <c r="L36" i="1"/>
  <c r="L41" s="1"/>
  <c r="L42" s="1"/>
  <c r="L44"/>
  <c r="L52"/>
  <c r="L60"/>
  <c r="B7" i="2" s="1"/>
  <c r="L37" i="1"/>
  <c r="M37" s="1"/>
  <c r="L45"/>
  <c r="B5" i="3" s="1"/>
  <c r="L53" i="1"/>
  <c r="B6" i="3" s="1"/>
  <c r="L61" i="1"/>
  <c r="B7" i="3" s="1"/>
  <c r="L38" i="1"/>
  <c r="M38" s="1"/>
  <c r="L46"/>
  <c r="B5" i="4" s="1"/>
  <c r="L54" i="1"/>
  <c r="B6" i="4" s="1"/>
  <c r="L62" i="1"/>
  <c r="B7" i="4" s="1"/>
  <c r="L39" i="1"/>
  <c r="M39" s="1"/>
  <c r="L47"/>
  <c r="B5" i="6" s="1"/>
  <c r="L55" i="1"/>
  <c r="B6" i="6" s="1"/>
  <c r="L63" i="1"/>
  <c r="B7" i="6" s="1"/>
  <c r="B1"/>
  <c r="B1" i="5"/>
  <c r="B1" i="4"/>
  <c r="B1" i="3"/>
  <c r="L64" i="1"/>
  <c r="B7" i="5" s="1"/>
  <c r="L56" i="1"/>
  <c r="B6" i="5" s="1"/>
  <c r="L48" i="1"/>
  <c r="B5" i="5" s="1"/>
  <c r="L40" i="1"/>
  <c r="B4" i="5" s="1"/>
  <c r="B1" i="2"/>
  <c r="K20" i="1"/>
  <c r="K21"/>
  <c r="K22"/>
  <c r="K23"/>
  <c r="K24"/>
  <c r="K25"/>
  <c r="K26"/>
  <c r="K27"/>
  <c r="K19"/>
  <c r="K18"/>
  <c r="B5" i="2"/>
  <c r="C50" i="1"/>
  <c r="C58" s="1"/>
  <c r="C66" s="1"/>
  <c r="N19" s="1"/>
  <c r="I8" i="6"/>
  <c r="I50" i="1"/>
  <c r="I58" s="1"/>
  <c r="I66" s="1"/>
  <c r="N25" s="1"/>
  <c r="I12" i="4"/>
  <c r="I9" i="6"/>
  <c r="I12" i="5"/>
  <c r="I4"/>
  <c r="F14" i="6"/>
  <c r="I4" i="4"/>
  <c r="I10" i="6"/>
  <c r="L89" i="1"/>
  <c r="I4" i="2"/>
  <c r="B4"/>
  <c r="M36" i="1"/>
  <c r="M44" s="1"/>
  <c r="I8" i="3"/>
  <c r="F14" i="4"/>
  <c r="F14" i="2"/>
  <c r="I7"/>
  <c r="I9" i="4"/>
  <c r="I5" i="6"/>
  <c r="I9" i="5"/>
  <c r="G14" i="2"/>
  <c r="I6" i="3"/>
  <c r="I9" i="2"/>
  <c r="I7" i="4"/>
  <c r="I7" i="6"/>
  <c r="I7" i="5"/>
  <c r="L65" i="1"/>
  <c r="B10" i="4"/>
  <c r="B10" i="5"/>
  <c r="B4" i="3"/>
  <c r="B6" i="2"/>
  <c r="M71" i="1"/>
  <c r="N36"/>
  <c r="B14" i="3" l="1"/>
  <c r="N27" i="1"/>
  <c r="N20"/>
  <c r="D106"/>
  <c r="M20" s="1"/>
  <c r="N44"/>
  <c r="M52"/>
  <c r="M86"/>
  <c r="M94" s="1"/>
  <c r="M102" s="1"/>
  <c r="G14" i="3"/>
  <c r="G14" i="6"/>
  <c r="F90" i="1"/>
  <c r="F98" s="1"/>
  <c r="F106" s="1"/>
  <c r="M22" s="1"/>
  <c r="I6" i="4"/>
  <c r="L73" i="1"/>
  <c r="L74" s="1"/>
  <c r="L82" s="1"/>
  <c r="L90" s="1"/>
  <c r="M69"/>
  <c r="M77" s="1"/>
  <c r="M85" s="1"/>
  <c r="M93" s="1"/>
  <c r="M101" s="1"/>
  <c r="L57"/>
  <c r="M68"/>
  <c r="B4" i="6"/>
  <c r="B4" i="4"/>
  <c r="H82" i="1"/>
  <c r="H90" s="1"/>
  <c r="H98" s="1"/>
  <c r="H106" s="1"/>
  <c r="M24" s="1"/>
  <c r="M79"/>
  <c r="M87" s="1"/>
  <c r="M95" s="1"/>
  <c r="M103" s="1"/>
  <c r="H58"/>
  <c r="H66" s="1"/>
  <c r="B106"/>
  <c r="M18" s="1"/>
  <c r="L81"/>
  <c r="F66"/>
  <c r="L97"/>
  <c r="L98" s="1"/>
  <c r="L106" s="1"/>
  <c r="L49"/>
  <c r="L50" s="1"/>
  <c r="L58" s="1"/>
  <c r="L66" s="1"/>
  <c r="I11" i="2"/>
  <c r="I11" i="3"/>
  <c r="I10"/>
  <c r="I7"/>
  <c r="I4"/>
  <c r="I3" i="2"/>
  <c r="I12"/>
  <c r="I8"/>
  <c r="I6"/>
  <c r="I5"/>
  <c r="I5" i="4"/>
  <c r="I3"/>
  <c r="I12" i="6"/>
  <c r="I11"/>
  <c r="I6"/>
  <c r="I3"/>
  <c r="I10" i="5"/>
  <c r="I6"/>
  <c r="I5"/>
  <c r="F14" i="3"/>
  <c r="F14" i="5"/>
  <c r="I8" i="4"/>
  <c r="I10"/>
  <c r="I11"/>
  <c r="I8" i="5"/>
  <c r="I11"/>
  <c r="G98" i="1"/>
  <c r="G106" s="1"/>
  <c r="M23" s="1"/>
  <c r="I9" i="3"/>
  <c r="I12"/>
  <c r="I14" i="2"/>
  <c r="I3" i="5"/>
  <c r="E90" i="1"/>
  <c r="E98" s="1"/>
  <c r="E106" s="1"/>
  <c r="M21" s="1"/>
  <c r="N39"/>
  <c r="M47"/>
  <c r="N38"/>
  <c r="M46"/>
  <c r="M45"/>
  <c r="N37"/>
  <c r="M40"/>
  <c r="I14" i="6" l="1"/>
  <c r="N22" i="1"/>
  <c r="M73"/>
  <c r="M76"/>
  <c r="M84" s="1"/>
  <c r="M92" s="1"/>
  <c r="M100" s="1"/>
  <c r="I14" i="3"/>
  <c r="M60" i="1"/>
  <c r="N60" s="1"/>
  <c r="N68" s="1"/>
  <c r="N52"/>
  <c r="N18"/>
  <c r="I14" i="4"/>
  <c r="I14" i="5"/>
  <c r="N23" i="1"/>
  <c r="N24"/>
  <c r="N21"/>
  <c r="N45"/>
  <c r="M53"/>
  <c r="M49"/>
  <c r="N76"/>
  <c r="N40"/>
  <c r="N41" s="1"/>
  <c r="M48"/>
  <c r="N46"/>
  <c r="M54"/>
  <c r="N47"/>
  <c r="M55"/>
  <c r="M41"/>
  <c r="M42" s="1"/>
  <c r="M50" s="1"/>
  <c r="M74" l="1"/>
  <c r="M81"/>
  <c r="M89" s="1"/>
  <c r="M97" s="1"/>
  <c r="M105" s="1"/>
  <c r="M63"/>
  <c r="N63" s="1"/>
  <c r="N71" s="1"/>
  <c r="N79" s="1"/>
  <c r="N87" s="1"/>
  <c r="N95" s="1"/>
  <c r="N103" s="1"/>
  <c r="N55"/>
  <c r="M62"/>
  <c r="N62" s="1"/>
  <c r="N70" s="1"/>
  <c r="N78" s="1"/>
  <c r="N86" s="1"/>
  <c r="N94" s="1"/>
  <c r="N102" s="1"/>
  <c r="N54"/>
  <c r="M56"/>
  <c r="M57" s="1"/>
  <c r="M58" s="1"/>
  <c r="N48"/>
  <c r="N49" s="1"/>
  <c r="N84"/>
  <c r="N53"/>
  <c r="M61"/>
  <c r="M82" l="1"/>
  <c r="M90" s="1"/>
  <c r="M98" s="1"/>
  <c r="M106" s="1"/>
  <c r="N61"/>
  <c r="N92"/>
  <c r="M64"/>
  <c r="N64" s="1"/>
  <c r="N72" s="1"/>
  <c r="N80" s="1"/>
  <c r="N88" s="1"/>
  <c r="N96" s="1"/>
  <c r="N104" s="1"/>
  <c r="N56"/>
  <c r="N57"/>
  <c r="M65" l="1"/>
  <c r="M66" s="1"/>
  <c r="N100"/>
  <c r="N69"/>
  <c r="N65"/>
  <c r="N77" l="1"/>
  <c r="N73"/>
  <c r="N85" l="1"/>
  <c r="N81"/>
  <c r="N93" l="1"/>
  <c r="N89"/>
  <c r="N101" l="1"/>
  <c r="N105" s="1"/>
  <c r="N97"/>
</calcChain>
</file>

<file path=xl/sharedStrings.xml><?xml version="1.0" encoding="utf-8"?>
<sst xmlns="http://schemas.openxmlformats.org/spreadsheetml/2006/main" count="297" uniqueCount="81">
  <si>
    <t>Project Name:</t>
  </si>
  <si>
    <t>Report Date:</t>
  </si>
  <si>
    <t>Project Description:</t>
  </si>
  <si>
    <t>Cycle (P, 1, or 2):</t>
  </si>
  <si>
    <t>Cycle Intent:</t>
  </si>
  <si>
    <t>AU Electro-Aviation</t>
  </si>
  <si>
    <t>Team 1, Members:</t>
  </si>
  <si>
    <t>Jens Johnson, Shaquana Peterson, Ed Budimier, David Mason, Adam Gould</t>
  </si>
  <si>
    <t xml:space="preserve">Autonimous aviation with indoor helicopter. </t>
  </si>
  <si>
    <t>TASKS</t>
  </si>
  <si>
    <t>Planned</t>
  </si>
  <si>
    <t>Actual</t>
  </si>
  <si>
    <t>Task #</t>
  </si>
  <si>
    <t>Task Description (Add rows as needed)</t>
  </si>
  <si>
    <t>Cycle planned for completion</t>
  </si>
  <si>
    <t>Total planned hours</t>
  </si>
  <si>
    <t>Planned hours this cycle</t>
  </si>
  <si>
    <t>Actual hours this cycle</t>
  </si>
  <si>
    <t>Total Hours</t>
  </si>
  <si>
    <t>Status      (%) Compl..</t>
  </si>
  <si>
    <t>Team Management</t>
  </si>
  <si>
    <t>Reporting</t>
  </si>
  <si>
    <t>Editing</t>
  </si>
  <si>
    <t>Website Management</t>
  </si>
  <si>
    <t>Budgeting</t>
  </si>
  <si>
    <t>Purchasing/Market Research</t>
  </si>
  <si>
    <t>Programming</t>
  </si>
  <si>
    <t>Circuit Design</t>
  </si>
  <si>
    <t>Prototype Testing and Troubleshooting</t>
  </si>
  <si>
    <t>To insert new row right click on this row number and click insert</t>
  </si>
  <si>
    <t>TEAM MEMBER HOURS</t>
  </si>
  <si>
    <t>Record # of hours each person spent on each task this week, then total by week, cycle, and project.</t>
  </si>
  <si>
    <t>Name</t>
  </si>
  <si>
    <r>
      <t>Task</t>
    </r>
    <r>
      <rPr>
        <b/>
        <vertAlign val="superscript"/>
        <sz val="11"/>
        <color indexed="8"/>
        <rFont val="Calibri"/>
        <family val="2"/>
      </rPr>
      <t>3</t>
    </r>
  </si>
  <si>
    <t>Project</t>
  </si>
  <si>
    <t>David Mason</t>
  </si>
  <si>
    <t>Ed Budimier</t>
  </si>
  <si>
    <t>Shaquana Peterson</t>
  </si>
  <si>
    <t>Jens Johnson</t>
  </si>
  <si>
    <t>Adam Gould</t>
  </si>
  <si>
    <t>Obstacles encountered since last status report and actions to deal with same:</t>
  </si>
  <si>
    <t>Risks facing the project and actions to deal with same:</t>
  </si>
  <si>
    <t>Team members should review formal risk management concepts and incorporate those here.</t>
  </si>
  <si>
    <t>Objectives for the next week:</t>
  </si>
  <si>
    <t>Notes:</t>
  </si>
  <si>
    <r>
      <t>Accomplishments</t>
    </r>
    <r>
      <rPr>
        <i/>
        <sz val="9"/>
        <color indexed="8"/>
        <rFont val="Calibri"/>
        <family val="2"/>
      </rPr>
      <t xml:space="preserve"> must have some deliverable form (e.g., it cannot be stated that “serial interface programming was learned”; rather, data demonstrating those concepts learned must be presented (e.g. a program that successfully sends a character to serial port is demonstrated).</t>
    </r>
  </si>
  <si>
    <r>
      <t>1</t>
    </r>
    <r>
      <rPr>
        <sz val="8"/>
        <color indexed="8"/>
        <rFont val="Calibri"/>
        <family val="2"/>
      </rPr>
      <t>Planned Total should equal   (# of team members)   x   (10 hrs. per week)   x   (Proposal weeks (3) + Cycle 1 weeks (4) + Cycle 2 weeks (5) = 12 weeks).</t>
    </r>
  </si>
  <si>
    <r>
      <t>2</t>
    </r>
    <r>
      <rPr>
        <sz val="8"/>
        <color indexed="8"/>
        <rFont val="Calibri"/>
        <family val="2"/>
      </rPr>
      <t>Assumes 7.5 hours per week for 12 weeks. Should be mainly team leader(s).</t>
    </r>
  </si>
  <si>
    <t>Meeting</t>
  </si>
  <si>
    <t>Week 1</t>
  </si>
  <si>
    <t>Week 2</t>
  </si>
  <si>
    <t>Week 3</t>
  </si>
  <si>
    <t>Week 4</t>
  </si>
  <si>
    <t>Cycle 1</t>
  </si>
  <si>
    <t>2/10/11 - 2/16/11</t>
  </si>
  <si>
    <t>2/17/11 - 2/23/11</t>
  </si>
  <si>
    <t>2/24/11 - 3/2/11</t>
  </si>
  <si>
    <t>Total</t>
  </si>
  <si>
    <t>3/3/11 - 3/9/11</t>
  </si>
  <si>
    <t>Hours per task</t>
  </si>
  <si>
    <t>Date</t>
  </si>
  <si>
    <t>Hours per week</t>
  </si>
  <si>
    <t>3/10/11 - 3/23/11</t>
  </si>
  <si>
    <t>Cycle 2</t>
  </si>
  <si>
    <t>Cycle Two (2)</t>
  </si>
  <si>
    <t>3/24/11 - 3/30/11</t>
  </si>
  <si>
    <t>3/31/11 - 4/6/11</t>
  </si>
  <si>
    <t>4/7/11 - 4/13/11</t>
  </si>
  <si>
    <t>4/14/11 - 4/20/11</t>
  </si>
  <si>
    <t>Week 5</t>
  </si>
  <si>
    <t>Ideally, this week’s objectives will be next week’s accomplishments. 
Like accomplishments, these must be concrete and subject to physical demonstration.</t>
  </si>
  <si>
    <t>Weekly Total</t>
  </si>
  <si>
    <t>Cycle Total</t>
  </si>
  <si>
    <t>Total Project Hours</t>
  </si>
  <si>
    <r>
      <t xml:space="preserve">ELEC 4000 Senior Design Status Report
</t>
    </r>
    <r>
      <rPr>
        <sz val="10"/>
        <color indexed="8"/>
        <rFont val="Calibri"/>
        <family val="2"/>
      </rPr>
      <t>Excel Template Managed by: David Mason</t>
    </r>
  </si>
  <si>
    <t xml:space="preserve">Begin prototype by designing a front-end application and circuit design capable of replacing an electric, 26" indoor helicopter's existing control board.  </t>
  </si>
  <si>
    <t>1) Motor controller</t>
  </si>
  <si>
    <t>1) Power Supply</t>
  </si>
  <si>
    <t>1) Get motor control working using purchased controller or transistor switching circuit.</t>
  </si>
  <si>
    <t xml:space="preserve">1) Majority of program compiled.
2) </t>
  </si>
  <si>
    <t xml:space="preserve">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</si>
</sst>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8"/>
      <color indexed="8"/>
      <name val="Calibri"/>
      <family val="2"/>
    </font>
    <font>
      <i/>
      <u/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7" xfId="0" applyFill="1" applyBorder="1"/>
    <xf numFmtId="0" fontId="1" fillId="0" borderId="8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2" borderId="12" xfId="0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0" xfId="0" applyFont="1" applyAlignment="1"/>
    <xf numFmtId="0" fontId="1" fillId="0" borderId="17" xfId="0" applyFont="1" applyBorder="1" applyAlignment="1"/>
    <xf numFmtId="0" fontId="1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1" fillId="0" borderId="14" xfId="0" applyFont="1" applyBorder="1" applyAlignment="1"/>
    <xf numFmtId="0" fontId="1" fillId="0" borderId="16" xfId="0" applyFont="1" applyBorder="1" applyAlignment="1"/>
    <xf numFmtId="0" fontId="0" fillId="0" borderId="18" xfId="0" applyBorder="1" applyAlignment="1"/>
    <xf numFmtId="0" fontId="0" fillId="0" borderId="3" xfId="0" applyBorder="1" applyAlignment="1"/>
    <xf numFmtId="0" fontId="0" fillId="0" borderId="19" xfId="0" applyBorder="1" applyAlignment="1"/>
    <xf numFmtId="1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vertical="top" wrapText="1"/>
    </xf>
    <xf numFmtId="0" fontId="0" fillId="0" borderId="3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17" xfId="0" applyFont="1" applyBorder="1"/>
    <xf numFmtId="0" fontId="0" fillId="0" borderId="21" xfId="0" applyFont="1" applyBorder="1"/>
    <xf numFmtId="0" fontId="6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/>
    <xf numFmtId="0" fontId="9" fillId="0" borderId="0" xfId="0" applyFont="1" applyAlignment="1"/>
    <xf numFmtId="0" fontId="0" fillId="0" borderId="17" xfId="0" applyBorder="1" applyAlignment="1"/>
    <xf numFmtId="0" fontId="9" fillId="0" borderId="3" xfId="0" applyFont="1" applyBorder="1" applyAlignment="1"/>
    <xf numFmtId="0" fontId="10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0" fillId="0" borderId="3" xfId="0" applyFont="1" applyBorder="1" applyAlignment="1"/>
    <xf numFmtId="0" fontId="0" fillId="0" borderId="19" xfId="0" applyFont="1" applyBorder="1" applyAlignment="1"/>
    <xf numFmtId="0" fontId="0" fillId="0" borderId="23" xfId="0" applyFont="1" applyBorder="1" applyAlignment="1"/>
    <xf numFmtId="0" fontId="0" fillId="0" borderId="0" xfId="0" applyFont="1" applyBorder="1" applyAlignment="1"/>
    <xf numFmtId="0" fontId="0" fillId="0" borderId="24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0" xfId="0" applyFont="1" applyAlignment="1"/>
    <xf numFmtId="0" fontId="1" fillId="0" borderId="25" xfId="0" applyFont="1" applyBorder="1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6" xfId="0" applyBorder="1" applyAlignment="1">
      <alignment horizontal="center"/>
    </xf>
    <xf numFmtId="0" fontId="0" fillId="0" borderId="28" xfId="0" applyBorder="1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2"/>
  <sheetViews>
    <sheetView tabSelected="1" topLeftCell="A82" workbookViewId="0">
      <selection activeCell="I103" sqref="I103"/>
    </sheetView>
  </sheetViews>
  <sheetFormatPr defaultRowHeight="15"/>
  <cols>
    <col min="1" max="1" width="18.28515625" customWidth="1"/>
    <col min="2" max="11" width="5.5703125" customWidth="1"/>
    <col min="12" max="12" width="9.85546875" customWidth="1"/>
  </cols>
  <sheetData>
    <row r="1" spans="1:14">
      <c r="A1" s="36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49" t="s">
        <v>0</v>
      </c>
      <c r="B5" s="50"/>
      <c r="C5" s="51" t="s">
        <v>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>
      <c r="A6" s="49" t="s">
        <v>6</v>
      </c>
      <c r="B6" s="50"/>
      <c r="C6" s="51" t="s">
        <v>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3"/>
    </row>
    <row r="7" spans="1:14">
      <c r="A7" s="49" t="s">
        <v>1</v>
      </c>
      <c r="B7" s="50"/>
      <c r="C7" s="54">
        <v>40632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6"/>
    </row>
    <row r="8" spans="1:14">
      <c r="A8" s="49" t="s">
        <v>2</v>
      </c>
      <c r="B8" s="50"/>
      <c r="C8" s="51" t="s">
        <v>8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1:14">
      <c r="A9" s="49" t="s">
        <v>3</v>
      </c>
      <c r="B9" s="50"/>
      <c r="C9" s="48" t="s">
        <v>64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>
      <c r="A10" s="43" t="s">
        <v>4</v>
      </c>
      <c r="B10" s="44"/>
      <c r="C10" s="47" t="s">
        <v>75</v>
      </c>
      <c r="D10" s="47"/>
      <c r="E10" s="47"/>
      <c r="F10" s="47"/>
      <c r="G10" s="47"/>
      <c r="H10" s="47"/>
      <c r="I10" s="47"/>
      <c r="J10" s="47"/>
      <c r="K10" s="47"/>
      <c r="L10" s="47"/>
      <c r="M10" s="48"/>
      <c r="N10" s="48"/>
    </row>
    <row r="11" spans="1:14">
      <c r="A11" s="45"/>
      <c r="B11" s="46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idden="1">
      <c r="A12" s="39" t="s">
        <v>9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3" hidden="1" customHeight="1">
      <c r="A13" s="41"/>
      <c r="B13" s="41"/>
      <c r="C13" s="41"/>
      <c r="D13" s="41"/>
      <c r="E13" s="41"/>
      <c r="F13" s="41"/>
      <c r="G13" s="41"/>
      <c r="H13" s="41"/>
      <c r="I13" s="42"/>
      <c r="J13" s="42"/>
      <c r="K13" s="42"/>
      <c r="L13" s="42"/>
      <c r="M13" s="42"/>
      <c r="N13" s="42"/>
    </row>
    <row r="14" spans="1:14" ht="21" customHeight="1">
      <c r="A14" s="42"/>
      <c r="B14" s="42"/>
      <c r="C14" s="42"/>
      <c r="D14" s="42"/>
      <c r="E14" s="42"/>
      <c r="F14" s="42"/>
      <c r="G14" s="42"/>
      <c r="H14" s="42"/>
      <c r="I14" s="33" t="s">
        <v>10</v>
      </c>
      <c r="J14" s="34"/>
      <c r="K14" s="35"/>
      <c r="L14" s="33" t="s">
        <v>11</v>
      </c>
      <c r="M14" s="34"/>
      <c r="N14" s="35"/>
    </row>
    <row r="15" spans="1:14" ht="15" customHeight="1">
      <c r="A15" s="60" t="s">
        <v>12</v>
      </c>
      <c r="B15" s="63" t="s">
        <v>13</v>
      </c>
      <c r="C15" s="64"/>
      <c r="D15" s="64"/>
      <c r="E15" s="64"/>
      <c r="F15" s="64"/>
      <c r="G15" s="64"/>
      <c r="H15" s="65"/>
      <c r="I15" s="60" t="s">
        <v>14</v>
      </c>
      <c r="J15" s="60" t="s">
        <v>15</v>
      </c>
      <c r="K15" s="60" t="s">
        <v>16</v>
      </c>
      <c r="L15" s="60" t="s">
        <v>19</v>
      </c>
      <c r="M15" s="60" t="s">
        <v>17</v>
      </c>
      <c r="N15" s="60" t="s">
        <v>73</v>
      </c>
    </row>
    <row r="16" spans="1:14">
      <c r="A16" s="61"/>
      <c r="B16" s="66"/>
      <c r="C16" s="67"/>
      <c r="D16" s="67"/>
      <c r="E16" s="67"/>
      <c r="F16" s="67"/>
      <c r="G16" s="67"/>
      <c r="H16" s="68"/>
      <c r="I16" s="61"/>
      <c r="J16" s="61"/>
      <c r="K16" s="61"/>
      <c r="L16" s="61"/>
      <c r="M16" s="61"/>
      <c r="N16" s="61"/>
    </row>
    <row r="17" spans="1:14">
      <c r="A17" s="62"/>
      <c r="B17" s="69"/>
      <c r="C17" s="70"/>
      <c r="D17" s="70"/>
      <c r="E17" s="70"/>
      <c r="F17" s="70"/>
      <c r="G17" s="70"/>
      <c r="H17" s="71"/>
      <c r="I17" s="62"/>
      <c r="J17" s="62"/>
      <c r="K17" s="62"/>
      <c r="L17" s="62"/>
      <c r="M17" s="62"/>
      <c r="N17" s="62"/>
    </row>
    <row r="18" spans="1:14">
      <c r="A18" s="1">
        <v>1</v>
      </c>
      <c r="B18" s="47" t="s">
        <v>20</v>
      </c>
      <c r="C18" s="47"/>
      <c r="D18" s="47"/>
      <c r="E18" s="47"/>
      <c r="F18" s="47"/>
      <c r="G18" s="47"/>
      <c r="H18" s="47"/>
      <c r="I18" s="1">
        <v>2</v>
      </c>
      <c r="J18" s="1">
        <v>7.5</v>
      </c>
      <c r="K18" s="1">
        <f>J18*4</f>
        <v>30</v>
      </c>
      <c r="L18" s="1"/>
      <c r="M18" s="1">
        <f>B106</f>
        <v>11</v>
      </c>
      <c r="N18" s="1">
        <f>B66+B106</f>
        <v>25</v>
      </c>
    </row>
    <row r="19" spans="1:14">
      <c r="A19" s="1">
        <v>2</v>
      </c>
      <c r="B19" s="47" t="s">
        <v>21</v>
      </c>
      <c r="C19" s="47"/>
      <c r="D19" s="47"/>
      <c r="E19" s="47"/>
      <c r="F19" s="47"/>
      <c r="G19" s="47"/>
      <c r="H19" s="47"/>
      <c r="I19" s="1">
        <v>2</v>
      </c>
      <c r="J19" s="1">
        <v>2</v>
      </c>
      <c r="K19" s="1">
        <f>J19*4</f>
        <v>8</v>
      </c>
      <c r="L19" s="1"/>
      <c r="M19" s="1">
        <f>C106</f>
        <v>1</v>
      </c>
      <c r="N19" s="1">
        <f>C66+C106</f>
        <v>27</v>
      </c>
    </row>
    <row r="20" spans="1:14">
      <c r="A20" s="1">
        <v>3</v>
      </c>
      <c r="B20" s="47" t="s">
        <v>22</v>
      </c>
      <c r="C20" s="47"/>
      <c r="D20" s="47"/>
      <c r="E20" s="47"/>
      <c r="F20" s="47"/>
      <c r="G20" s="47"/>
      <c r="H20" s="47"/>
      <c r="I20" s="1">
        <v>2</v>
      </c>
      <c r="J20" s="1">
        <v>0.5</v>
      </c>
      <c r="K20" s="1">
        <f t="shared" ref="K20:K27" si="0">J20*4</f>
        <v>2</v>
      </c>
      <c r="L20" s="1"/>
      <c r="M20" s="1">
        <f>D106</f>
        <v>4</v>
      </c>
      <c r="N20" s="1">
        <f>D66+D106</f>
        <v>21</v>
      </c>
    </row>
    <row r="21" spans="1:14">
      <c r="A21" s="1">
        <v>4</v>
      </c>
      <c r="B21" s="47" t="s">
        <v>23</v>
      </c>
      <c r="C21" s="47"/>
      <c r="D21" s="47"/>
      <c r="E21" s="47"/>
      <c r="F21" s="47"/>
      <c r="G21" s="47"/>
      <c r="H21" s="47"/>
      <c r="I21" s="1">
        <v>2</v>
      </c>
      <c r="J21" s="1">
        <v>1</v>
      </c>
      <c r="K21" s="1">
        <f t="shared" si="0"/>
        <v>4</v>
      </c>
      <c r="L21" s="1"/>
      <c r="M21" s="1">
        <f>E106</f>
        <v>9</v>
      </c>
      <c r="N21" s="1">
        <f>E66+E106</f>
        <v>16</v>
      </c>
    </row>
    <row r="22" spans="1:14">
      <c r="A22" s="1">
        <v>5</v>
      </c>
      <c r="B22" s="47" t="s">
        <v>24</v>
      </c>
      <c r="C22" s="47"/>
      <c r="D22" s="47"/>
      <c r="E22" s="47"/>
      <c r="F22" s="47"/>
      <c r="G22" s="47"/>
      <c r="H22" s="47"/>
      <c r="I22" s="1">
        <v>2</v>
      </c>
      <c r="J22" s="1">
        <v>1</v>
      </c>
      <c r="K22" s="1">
        <f t="shared" si="0"/>
        <v>4</v>
      </c>
      <c r="L22" s="1"/>
      <c r="M22" s="1">
        <f>F106</f>
        <v>1</v>
      </c>
      <c r="N22" s="1">
        <f>F66+F106</f>
        <v>7</v>
      </c>
    </row>
    <row r="23" spans="1:14">
      <c r="A23" s="1">
        <v>6</v>
      </c>
      <c r="B23" s="47" t="s">
        <v>25</v>
      </c>
      <c r="C23" s="47"/>
      <c r="D23" s="47"/>
      <c r="E23" s="47"/>
      <c r="F23" s="47"/>
      <c r="G23" s="47"/>
      <c r="H23" s="47"/>
      <c r="I23" s="1">
        <v>2</v>
      </c>
      <c r="J23" s="1">
        <v>1</v>
      </c>
      <c r="K23" s="1">
        <f t="shared" si="0"/>
        <v>4</v>
      </c>
      <c r="L23" s="1"/>
      <c r="M23" s="1">
        <f>G106</f>
        <v>22</v>
      </c>
      <c r="N23" s="1">
        <f>G66+G106</f>
        <v>47</v>
      </c>
    </row>
    <row r="24" spans="1:14">
      <c r="A24" s="1">
        <v>7</v>
      </c>
      <c r="B24" s="47" t="s">
        <v>26</v>
      </c>
      <c r="C24" s="47"/>
      <c r="D24" s="47"/>
      <c r="E24" s="47"/>
      <c r="F24" s="47"/>
      <c r="G24" s="47"/>
      <c r="H24" s="47"/>
      <c r="I24" s="1">
        <v>2</v>
      </c>
      <c r="J24" s="1">
        <v>2</v>
      </c>
      <c r="K24" s="1">
        <f t="shared" si="0"/>
        <v>8</v>
      </c>
      <c r="L24" s="1"/>
      <c r="M24" s="1">
        <f>H106</f>
        <v>29.5</v>
      </c>
      <c r="N24" s="1">
        <f>H66+H106</f>
        <v>51</v>
      </c>
    </row>
    <row r="25" spans="1:14">
      <c r="A25" s="1">
        <v>8</v>
      </c>
      <c r="B25" s="47" t="s">
        <v>27</v>
      </c>
      <c r="C25" s="47"/>
      <c r="D25" s="47"/>
      <c r="E25" s="47"/>
      <c r="F25" s="47"/>
      <c r="G25" s="47"/>
      <c r="H25" s="47"/>
      <c r="I25" s="1">
        <v>2</v>
      </c>
      <c r="J25" s="1">
        <v>1</v>
      </c>
      <c r="K25" s="1">
        <f t="shared" si="0"/>
        <v>4</v>
      </c>
      <c r="L25" s="1"/>
      <c r="M25" s="1">
        <f>I106</f>
        <v>22.5</v>
      </c>
      <c r="N25" s="1">
        <f>I66+I106</f>
        <v>31.5</v>
      </c>
    </row>
    <row r="26" spans="1:14">
      <c r="A26" s="1">
        <v>9</v>
      </c>
      <c r="B26" s="47" t="s">
        <v>28</v>
      </c>
      <c r="C26" s="47"/>
      <c r="D26" s="47"/>
      <c r="E26" s="47"/>
      <c r="F26" s="47"/>
      <c r="G26" s="47"/>
      <c r="H26" s="47"/>
      <c r="I26" s="1">
        <v>2</v>
      </c>
      <c r="J26" s="1">
        <v>1</v>
      </c>
      <c r="K26" s="1">
        <f t="shared" si="0"/>
        <v>4</v>
      </c>
      <c r="L26" s="1"/>
      <c r="M26" s="1">
        <f>J106</f>
        <v>55</v>
      </c>
      <c r="N26" s="1">
        <f>J66+J106</f>
        <v>83</v>
      </c>
    </row>
    <row r="27" spans="1:14">
      <c r="A27" s="4">
        <v>10</v>
      </c>
      <c r="B27" s="47" t="s">
        <v>48</v>
      </c>
      <c r="C27" s="47"/>
      <c r="D27" s="47"/>
      <c r="E27" s="47"/>
      <c r="F27" s="47"/>
      <c r="G27" s="47"/>
      <c r="H27" s="47"/>
      <c r="I27" s="1">
        <v>2</v>
      </c>
      <c r="J27" s="1">
        <v>3</v>
      </c>
      <c r="K27" s="1">
        <f t="shared" si="0"/>
        <v>12</v>
      </c>
      <c r="L27" s="1"/>
      <c r="M27" s="1">
        <f>K106</f>
        <v>53</v>
      </c>
      <c r="N27" s="1">
        <f>K66+K106</f>
        <v>95</v>
      </c>
    </row>
    <row r="28" spans="1:14">
      <c r="A28" s="59" t="s">
        <v>29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>
      <c r="A29" s="57" t="s">
        <v>46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1:14">
      <c r="A30" s="57" t="s">
        <v>47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1:14" ht="1.5" customHeight="1">
      <c r="A31" s="95" t="s">
        <v>30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4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ht="15.75" thickBot="1">
      <c r="A33" s="41" t="s">
        <v>31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1:14" ht="13.5" customHeight="1">
      <c r="A34" s="22" t="s">
        <v>32</v>
      </c>
      <c r="B34" s="96" t="s">
        <v>33</v>
      </c>
      <c r="C34" s="99"/>
      <c r="D34" s="99"/>
      <c r="E34" s="99"/>
      <c r="F34" s="99"/>
      <c r="G34" s="99"/>
      <c r="H34" s="99"/>
      <c r="I34" s="99"/>
      <c r="J34" s="99"/>
      <c r="K34" s="100"/>
      <c r="L34" s="96" t="s">
        <v>18</v>
      </c>
      <c r="M34" s="97"/>
      <c r="N34" s="98"/>
    </row>
    <row r="35" spans="1:14" ht="13.5" customHeight="1">
      <c r="A35" s="23" t="s">
        <v>54</v>
      </c>
      <c r="B35" s="2">
        <v>1</v>
      </c>
      <c r="C35" s="2">
        <v>2</v>
      </c>
      <c r="D35" s="2">
        <v>3</v>
      </c>
      <c r="E35" s="2">
        <v>4</v>
      </c>
      <c r="F35" s="2">
        <v>5</v>
      </c>
      <c r="G35" s="2">
        <v>6</v>
      </c>
      <c r="H35" s="2">
        <v>7</v>
      </c>
      <c r="I35" s="2">
        <v>8</v>
      </c>
      <c r="J35" s="2">
        <v>9</v>
      </c>
      <c r="K35" s="2">
        <v>10</v>
      </c>
      <c r="L35" s="2" t="s">
        <v>49</v>
      </c>
      <c r="M35" s="2" t="s">
        <v>53</v>
      </c>
      <c r="N35" s="24" t="s">
        <v>34</v>
      </c>
    </row>
    <row r="36" spans="1:14" ht="13.5" customHeight="1">
      <c r="A36" s="25" t="s">
        <v>35</v>
      </c>
      <c r="B36" s="1">
        <v>5</v>
      </c>
      <c r="C36" s="1">
        <v>3</v>
      </c>
      <c r="D36" s="1">
        <v>2</v>
      </c>
      <c r="E36" s="1"/>
      <c r="F36" s="1"/>
      <c r="G36" s="1"/>
      <c r="H36" s="1"/>
      <c r="I36" s="1"/>
      <c r="J36" s="1"/>
      <c r="K36" s="1">
        <v>1</v>
      </c>
      <c r="L36" s="1">
        <f>SUM(B36:K36)</f>
        <v>11</v>
      </c>
      <c r="M36" s="1">
        <f t="shared" ref="M36:N40" si="1">L36</f>
        <v>11</v>
      </c>
      <c r="N36" s="26">
        <f t="shared" si="1"/>
        <v>11</v>
      </c>
    </row>
    <row r="37" spans="1:14" ht="13.5" customHeight="1">
      <c r="A37" s="25" t="s">
        <v>36</v>
      </c>
      <c r="B37" s="1"/>
      <c r="C37" s="1">
        <v>2</v>
      </c>
      <c r="D37" s="1">
        <v>3</v>
      </c>
      <c r="E37" s="1"/>
      <c r="F37" s="1"/>
      <c r="G37" s="1">
        <v>3</v>
      </c>
      <c r="H37" s="1"/>
      <c r="I37" s="1"/>
      <c r="J37" s="1"/>
      <c r="K37" s="1">
        <v>2</v>
      </c>
      <c r="L37" s="1">
        <f>B37+C37+D37+E37+F37+G37+H37+I37+J37+K37</f>
        <v>10</v>
      </c>
      <c r="M37" s="1">
        <f t="shared" si="1"/>
        <v>10</v>
      </c>
      <c r="N37" s="26">
        <f t="shared" si="1"/>
        <v>10</v>
      </c>
    </row>
    <row r="38" spans="1:14" ht="13.5" customHeight="1">
      <c r="A38" s="25" t="s">
        <v>37</v>
      </c>
      <c r="B38" s="1"/>
      <c r="C38" s="1">
        <v>2</v>
      </c>
      <c r="D38" s="1"/>
      <c r="E38" s="1"/>
      <c r="F38" s="1">
        <v>2</v>
      </c>
      <c r="G38" s="1">
        <v>4</v>
      </c>
      <c r="H38" s="1"/>
      <c r="I38" s="1"/>
      <c r="J38" s="1"/>
      <c r="K38" s="1">
        <v>2</v>
      </c>
      <c r="L38" s="1">
        <f>B38+C38+D38+E38+F38+G38+H38+I38+J38+K38</f>
        <v>10</v>
      </c>
      <c r="M38" s="1">
        <f t="shared" si="1"/>
        <v>10</v>
      </c>
      <c r="N38" s="26">
        <f t="shared" si="1"/>
        <v>10</v>
      </c>
    </row>
    <row r="39" spans="1:14" ht="13.5" customHeight="1">
      <c r="A39" s="25" t="s">
        <v>38</v>
      </c>
      <c r="B39" s="1"/>
      <c r="C39" s="1">
        <v>2</v>
      </c>
      <c r="D39" s="1">
        <v>3</v>
      </c>
      <c r="E39" s="1">
        <v>2</v>
      </c>
      <c r="F39" s="1"/>
      <c r="G39" s="1">
        <v>2</v>
      </c>
      <c r="H39" s="1"/>
      <c r="I39" s="1"/>
      <c r="J39" s="1"/>
      <c r="K39" s="1">
        <v>1</v>
      </c>
      <c r="L39" s="1">
        <f>B39+C39+D39+E39+F39+G39+H39+I39+J39+K39</f>
        <v>10</v>
      </c>
      <c r="M39" s="1">
        <f t="shared" si="1"/>
        <v>10</v>
      </c>
      <c r="N39" s="26">
        <f t="shared" si="1"/>
        <v>10</v>
      </c>
    </row>
    <row r="40" spans="1:14" ht="13.5" customHeight="1">
      <c r="A40" s="27" t="s">
        <v>39</v>
      </c>
      <c r="B40" s="6"/>
      <c r="C40" s="6">
        <v>2</v>
      </c>
      <c r="D40" s="6">
        <v>3</v>
      </c>
      <c r="E40" s="6"/>
      <c r="F40" s="6"/>
      <c r="G40" s="6">
        <v>3</v>
      </c>
      <c r="H40" s="6"/>
      <c r="I40" s="6"/>
      <c r="J40" s="6"/>
      <c r="K40" s="6">
        <v>2</v>
      </c>
      <c r="L40" s="6">
        <f>B40+C40+D40+E40+F40+G40+H40+I40+J40+K40</f>
        <v>10</v>
      </c>
      <c r="M40" s="6">
        <f t="shared" si="1"/>
        <v>10</v>
      </c>
      <c r="N40" s="26">
        <f t="shared" si="1"/>
        <v>10</v>
      </c>
    </row>
    <row r="41" spans="1:14" ht="13.5" customHeight="1">
      <c r="A41" s="28" t="s">
        <v>71</v>
      </c>
      <c r="B41" s="1">
        <f>SUM(B36:B40)</f>
        <v>5</v>
      </c>
      <c r="C41" s="1">
        <f t="shared" ref="C41:K41" si="2">SUM(C36:C40)</f>
        <v>11</v>
      </c>
      <c r="D41" s="1">
        <f t="shared" si="2"/>
        <v>11</v>
      </c>
      <c r="E41" s="1">
        <f t="shared" si="2"/>
        <v>2</v>
      </c>
      <c r="F41" s="1">
        <f t="shared" si="2"/>
        <v>2</v>
      </c>
      <c r="G41" s="1">
        <f t="shared" si="2"/>
        <v>12</v>
      </c>
      <c r="H41" s="1">
        <f t="shared" si="2"/>
        <v>0</v>
      </c>
      <c r="I41" s="1">
        <f t="shared" si="2"/>
        <v>0</v>
      </c>
      <c r="J41" s="1">
        <f t="shared" si="2"/>
        <v>0</v>
      </c>
      <c r="K41" s="1">
        <f t="shared" si="2"/>
        <v>8</v>
      </c>
      <c r="L41" s="1">
        <f>SUM(L36:L40)</f>
        <v>51</v>
      </c>
      <c r="M41" s="1">
        <f>SUM(M36:M40)</f>
        <v>51</v>
      </c>
      <c r="N41" s="26">
        <f>SUM(N36:N40)</f>
        <v>51</v>
      </c>
    </row>
    <row r="42" spans="1:14" ht="13.5" customHeight="1" thickBot="1">
      <c r="A42" s="29" t="s">
        <v>72</v>
      </c>
      <c r="B42" s="21">
        <f>B41</f>
        <v>5</v>
      </c>
      <c r="C42" s="21">
        <f t="shared" ref="C42:K42" si="3">C41</f>
        <v>11</v>
      </c>
      <c r="D42" s="21">
        <f t="shared" si="3"/>
        <v>11</v>
      </c>
      <c r="E42" s="21">
        <f t="shared" si="3"/>
        <v>2</v>
      </c>
      <c r="F42" s="21">
        <f t="shared" si="3"/>
        <v>2</v>
      </c>
      <c r="G42" s="21">
        <f t="shared" si="3"/>
        <v>12</v>
      </c>
      <c r="H42" s="21">
        <f t="shared" si="3"/>
        <v>0</v>
      </c>
      <c r="I42" s="21">
        <f t="shared" si="3"/>
        <v>0</v>
      </c>
      <c r="J42" s="21">
        <f t="shared" si="3"/>
        <v>0</v>
      </c>
      <c r="K42" s="21">
        <f t="shared" si="3"/>
        <v>8</v>
      </c>
      <c r="L42" s="21">
        <f>L41</f>
        <v>51</v>
      </c>
      <c r="M42" s="21">
        <f>M41</f>
        <v>51</v>
      </c>
      <c r="N42" s="30"/>
    </row>
    <row r="43" spans="1:14" ht="13.5" customHeight="1">
      <c r="A43" s="31" t="s">
        <v>55</v>
      </c>
      <c r="B43" s="3">
        <v>1</v>
      </c>
      <c r="C43" s="3">
        <v>2</v>
      </c>
      <c r="D43" s="3">
        <v>3</v>
      </c>
      <c r="E43" s="3">
        <v>4</v>
      </c>
      <c r="F43" s="3">
        <v>5</v>
      </c>
      <c r="G43" s="3">
        <v>6</v>
      </c>
      <c r="H43" s="3">
        <v>7</v>
      </c>
      <c r="I43" s="3">
        <v>8</v>
      </c>
      <c r="J43" s="3">
        <v>9</v>
      </c>
      <c r="K43" s="3">
        <v>10</v>
      </c>
      <c r="L43" s="3" t="s">
        <v>50</v>
      </c>
      <c r="M43" s="3" t="s">
        <v>53</v>
      </c>
      <c r="N43" s="32" t="s">
        <v>34</v>
      </c>
    </row>
    <row r="44" spans="1:14" ht="13.5" customHeight="1">
      <c r="A44" s="25" t="s">
        <v>35</v>
      </c>
      <c r="B44" s="1">
        <v>1.5</v>
      </c>
      <c r="C44" s="1"/>
      <c r="D44" s="1"/>
      <c r="E44" s="1"/>
      <c r="F44" s="1"/>
      <c r="G44" s="1"/>
      <c r="H44" s="1">
        <v>1</v>
      </c>
      <c r="I44" s="1">
        <v>1</v>
      </c>
      <c r="J44" s="1">
        <v>1</v>
      </c>
      <c r="K44" s="1">
        <v>2</v>
      </c>
      <c r="L44" s="1">
        <f>B44+C44+D44+E44+F44+G44+H44+I44+J44+K44</f>
        <v>6.5</v>
      </c>
      <c r="M44" s="1">
        <f>M36+L44</f>
        <v>17.5</v>
      </c>
      <c r="N44" s="26">
        <f>M44</f>
        <v>17.5</v>
      </c>
    </row>
    <row r="45" spans="1:14" ht="13.5" customHeight="1">
      <c r="A45" s="25" t="s">
        <v>36</v>
      </c>
      <c r="B45" s="1"/>
      <c r="C45" s="1">
        <v>1</v>
      </c>
      <c r="D45" s="1"/>
      <c r="E45" s="1"/>
      <c r="F45" s="1"/>
      <c r="G45" s="1"/>
      <c r="H45" s="1">
        <v>1</v>
      </c>
      <c r="I45" s="1">
        <v>2</v>
      </c>
      <c r="J45" s="1"/>
      <c r="K45" s="1">
        <v>3</v>
      </c>
      <c r="L45" s="1">
        <f>B45+C45+D45+E45+F45+G45+H45+I45+J45+K45</f>
        <v>7</v>
      </c>
      <c r="M45" s="1">
        <f>M37+L45</f>
        <v>17</v>
      </c>
      <c r="N45" s="26">
        <f>M45</f>
        <v>17</v>
      </c>
    </row>
    <row r="46" spans="1:14" ht="13.5" customHeight="1">
      <c r="A46" s="25" t="s">
        <v>37</v>
      </c>
      <c r="B46" s="1"/>
      <c r="C46" s="1"/>
      <c r="D46" s="1"/>
      <c r="E46" s="1"/>
      <c r="F46" s="1"/>
      <c r="G46" s="1">
        <v>3</v>
      </c>
      <c r="H46" s="1"/>
      <c r="I46" s="1">
        <v>1</v>
      </c>
      <c r="J46" s="1"/>
      <c r="K46" s="1">
        <v>4</v>
      </c>
      <c r="L46" s="1">
        <f>B46+C46+D46+E46+F46+G46+H46+I46+J46+K46</f>
        <v>8</v>
      </c>
      <c r="M46" s="1">
        <f>M38+L46</f>
        <v>18</v>
      </c>
      <c r="N46" s="26">
        <f>M46</f>
        <v>18</v>
      </c>
    </row>
    <row r="47" spans="1:14" ht="13.5" customHeight="1">
      <c r="A47" s="25" t="s">
        <v>38</v>
      </c>
      <c r="B47" s="1"/>
      <c r="C47" s="1"/>
      <c r="D47" s="1"/>
      <c r="E47" s="1">
        <v>1</v>
      </c>
      <c r="F47" s="1"/>
      <c r="G47" s="1"/>
      <c r="H47" s="1">
        <v>3</v>
      </c>
      <c r="I47" s="1"/>
      <c r="J47" s="1">
        <v>1</v>
      </c>
      <c r="K47" s="1">
        <v>2</v>
      </c>
      <c r="L47" s="1">
        <f>B47+C47+D47+E47+F47+G47+H47+I47+J47+K47</f>
        <v>7</v>
      </c>
      <c r="M47" s="1">
        <f>M39+L47</f>
        <v>17</v>
      </c>
      <c r="N47" s="26">
        <f>M47</f>
        <v>17</v>
      </c>
    </row>
    <row r="48" spans="1:14" ht="13.5" customHeight="1">
      <c r="A48" s="27" t="s">
        <v>39</v>
      </c>
      <c r="B48" s="6">
        <v>1</v>
      </c>
      <c r="C48" s="6"/>
      <c r="D48" s="6"/>
      <c r="E48" s="6">
        <v>1</v>
      </c>
      <c r="F48" s="6"/>
      <c r="G48" s="6"/>
      <c r="H48" s="6">
        <v>2</v>
      </c>
      <c r="I48" s="6"/>
      <c r="J48" s="6">
        <v>2</v>
      </c>
      <c r="K48" s="6"/>
      <c r="L48" s="6">
        <f>B48+C48+D48+E48+F48+G48+H48+I48+J48+K48</f>
        <v>6</v>
      </c>
      <c r="M48" s="6">
        <f>M40+L48</f>
        <v>16</v>
      </c>
      <c r="N48" s="26">
        <f>M48</f>
        <v>16</v>
      </c>
    </row>
    <row r="49" spans="1:14" ht="13.5" customHeight="1">
      <c r="A49" s="28" t="s">
        <v>71</v>
      </c>
      <c r="B49" s="1">
        <f t="shared" ref="B49:N49" si="4">SUM(B44:B48)</f>
        <v>2.5</v>
      </c>
      <c r="C49" s="1">
        <f t="shared" si="4"/>
        <v>1</v>
      </c>
      <c r="D49" s="1">
        <f t="shared" si="4"/>
        <v>0</v>
      </c>
      <c r="E49" s="1">
        <f t="shared" si="4"/>
        <v>2</v>
      </c>
      <c r="F49" s="1">
        <f t="shared" si="4"/>
        <v>0</v>
      </c>
      <c r="G49" s="1">
        <f t="shared" si="4"/>
        <v>3</v>
      </c>
      <c r="H49" s="1">
        <f t="shared" si="4"/>
        <v>7</v>
      </c>
      <c r="I49" s="1">
        <f t="shared" si="4"/>
        <v>4</v>
      </c>
      <c r="J49" s="1">
        <f t="shared" si="4"/>
        <v>4</v>
      </c>
      <c r="K49" s="1">
        <f t="shared" si="4"/>
        <v>11</v>
      </c>
      <c r="L49" s="1">
        <f t="shared" si="4"/>
        <v>34.5</v>
      </c>
      <c r="M49" s="1">
        <f t="shared" si="4"/>
        <v>85.5</v>
      </c>
      <c r="N49" s="26">
        <f t="shared" si="4"/>
        <v>85.5</v>
      </c>
    </row>
    <row r="50" spans="1:14" ht="13.5" customHeight="1" thickBot="1">
      <c r="A50" s="29" t="s">
        <v>72</v>
      </c>
      <c r="B50" s="21">
        <f>B42+B49</f>
        <v>7.5</v>
      </c>
      <c r="C50" s="21">
        <f t="shared" ref="C50:K50" si="5">C42+C49</f>
        <v>12</v>
      </c>
      <c r="D50" s="21">
        <f t="shared" si="5"/>
        <v>11</v>
      </c>
      <c r="E50" s="21">
        <f t="shared" si="5"/>
        <v>4</v>
      </c>
      <c r="F50" s="21">
        <f t="shared" si="5"/>
        <v>2</v>
      </c>
      <c r="G50" s="21">
        <f t="shared" si="5"/>
        <v>15</v>
      </c>
      <c r="H50" s="21">
        <f t="shared" si="5"/>
        <v>7</v>
      </c>
      <c r="I50" s="21">
        <f t="shared" si="5"/>
        <v>4</v>
      </c>
      <c r="J50" s="21">
        <f t="shared" si="5"/>
        <v>4</v>
      </c>
      <c r="K50" s="21">
        <f t="shared" si="5"/>
        <v>19</v>
      </c>
      <c r="L50" s="21">
        <f>L42+L49</f>
        <v>85.5</v>
      </c>
      <c r="M50" s="21">
        <f>M42+M49</f>
        <v>136.5</v>
      </c>
      <c r="N50" s="30"/>
    </row>
    <row r="51" spans="1:14" ht="13.5" customHeight="1">
      <c r="A51" s="31" t="s">
        <v>56</v>
      </c>
      <c r="B51" s="3">
        <v>1</v>
      </c>
      <c r="C51" s="3">
        <v>2</v>
      </c>
      <c r="D51" s="3">
        <v>3</v>
      </c>
      <c r="E51" s="3">
        <v>4</v>
      </c>
      <c r="F51" s="3">
        <v>5</v>
      </c>
      <c r="G51" s="3">
        <v>6</v>
      </c>
      <c r="H51" s="3">
        <v>7</v>
      </c>
      <c r="I51" s="3">
        <v>8</v>
      </c>
      <c r="J51" s="3">
        <v>9</v>
      </c>
      <c r="K51" s="3">
        <v>10</v>
      </c>
      <c r="L51" s="3" t="s">
        <v>51</v>
      </c>
      <c r="M51" s="3" t="s">
        <v>53</v>
      </c>
      <c r="N51" s="32" t="s">
        <v>34</v>
      </c>
    </row>
    <row r="52" spans="1:14" ht="13.5" customHeight="1">
      <c r="A52" s="25" t="s">
        <v>35</v>
      </c>
      <c r="B52" s="1">
        <v>2.5</v>
      </c>
      <c r="C52" s="1">
        <v>1</v>
      </c>
      <c r="D52" s="1"/>
      <c r="E52" s="1"/>
      <c r="F52" s="1"/>
      <c r="G52" s="1"/>
      <c r="H52" s="1">
        <v>1.5</v>
      </c>
      <c r="I52" s="1"/>
      <c r="J52" s="1">
        <v>3</v>
      </c>
      <c r="K52" s="1">
        <v>3</v>
      </c>
      <c r="L52" s="1">
        <f>B52+C52+D52+E52+F52+G52+H52+I52+J52+K52</f>
        <v>11</v>
      </c>
      <c r="M52" s="1">
        <f>M44+L52</f>
        <v>28.5</v>
      </c>
      <c r="N52" s="26">
        <f>M52</f>
        <v>28.5</v>
      </c>
    </row>
    <row r="53" spans="1:14" ht="13.5" customHeight="1">
      <c r="A53" s="25" t="s">
        <v>36</v>
      </c>
      <c r="B53" s="1"/>
      <c r="C53" s="1">
        <v>3</v>
      </c>
      <c r="D53" s="1"/>
      <c r="E53" s="1"/>
      <c r="F53" s="1"/>
      <c r="G53" s="1"/>
      <c r="H53" s="1">
        <v>2</v>
      </c>
      <c r="I53" s="1">
        <v>1</v>
      </c>
      <c r="J53" s="1">
        <v>2</v>
      </c>
      <c r="K53" s="1">
        <v>3</v>
      </c>
      <c r="L53" s="1">
        <f>B53+C53+D53+E53+F53+G53+H53+I53+J53+K53</f>
        <v>11</v>
      </c>
      <c r="M53" s="1">
        <f>M45+L53</f>
        <v>28</v>
      </c>
      <c r="N53" s="26">
        <f>M53</f>
        <v>28</v>
      </c>
    </row>
    <row r="54" spans="1:14" ht="13.5" customHeight="1">
      <c r="A54" s="25" t="s">
        <v>37</v>
      </c>
      <c r="B54" s="1"/>
      <c r="C54" s="1"/>
      <c r="D54" s="1"/>
      <c r="E54" s="1"/>
      <c r="F54" s="1"/>
      <c r="G54" s="1">
        <v>4</v>
      </c>
      <c r="H54" s="1"/>
      <c r="I54" s="1"/>
      <c r="J54" s="1"/>
      <c r="K54" s="1">
        <v>3</v>
      </c>
      <c r="L54" s="1">
        <f>B54+C54+D54+E54+F54+G54+H54+I54+J54+K54</f>
        <v>7</v>
      </c>
      <c r="M54" s="1">
        <f>M46+L54</f>
        <v>25</v>
      </c>
      <c r="N54" s="26">
        <f>M54</f>
        <v>25</v>
      </c>
    </row>
    <row r="55" spans="1:14" ht="13.5" customHeight="1">
      <c r="A55" s="25" t="s">
        <v>38</v>
      </c>
      <c r="B55" s="1"/>
      <c r="C55" s="1">
        <v>1</v>
      </c>
      <c r="D55" s="1"/>
      <c r="E55" s="1">
        <v>2</v>
      </c>
      <c r="F55" s="1"/>
      <c r="G55" s="1"/>
      <c r="H55" s="1"/>
      <c r="I55" s="1"/>
      <c r="J55" s="1">
        <v>1</v>
      </c>
      <c r="K55" s="1">
        <v>3</v>
      </c>
      <c r="L55" s="1">
        <f>B55+C55+D55+E55+F55+G55+H55+I55+J55+K55</f>
        <v>7</v>
      </c>
      <c r="M55" s="1">
        <f>M47+L55</f>
        <v>24</v>
      </c>
      <c r="N55" s="26">
        <f>M55</f>
        <v>24</v>
      </c>
    </row>
    <row r="56" spans="1:14" ht="13.5" customHeight="1">
      <c r="A56" s="27" t="s">
        <v>39</v>
      </c>
      <c r="B56" s="6"/>
      <c r="C56" s="6">
        <v>1</v>
      </c>
      <c r="D56" s="6"/>
      <c r="E56" s="6"/>
      <c r="F56" s="6">
        <v>3</v>
      </c>
      <c r="G56" s="6">
        <v>2</v>
      </c>
      <c r="H56" s="6">
        <v>1</v>
      </c>
      <c r="I56" s="6">
        <v>2</v>
      </c>
      <c r="J56" s="6">
        <v>1</v>
      </c>
      <c r="K56" s="6">
        <v>3</v>
      </c>
      <c r="L56" s="6">
        <f>B56+C56+D56+E56+F56+G56+H56+I56+J56+K56</f>
        <v>13</v>
      </c>
      <c r="M56" s="6">
        <f>M48+L56</f>
        <v>29</v>
      </c>
      <c r="N56" s="26">
        <f>M56</f>
        <v>29</v>
      </c>
    </row>
    <row r="57" spans="1:14" ht="13.5" customHeight="1">
      <c r="A57" s="28" t="s">
        <v>71</v>
      </c>
      <c r="B57" s="1">
        <f t="shared" ref="B57:N57" si="6">SUM(B52:B56)</f>
        <v>2.5</v>
      </c>
      <c r="C57" s="1">
        <f t="shared" si="6"/>
        <v>6</v>
      </c>
      <c r="D57" s="1">
        <f t="shared" si="6"/>
        <v>0</v>
      </c>
      <c r="E57" s="1">
        <f t="shared" si="6"/>
        <v>2</v>
      </c>
      <c r="F57" s="1">
        <f t="shared" si="6"/>
        <v>3</v>
      </c>
      <c r="G57" s="1">
        <f t="shared" si="6"/>
        <v>6</v>
      </c>
      <c r="H57" s="1">
        <f t="shared" si="6"/>
        <v>4.5</v>
      </c>
      <c r="I57" s="1">
        <f t="shared" si="6"/>
        <v>3</v>
      </c>
      <c r="J57" s="1">
        <f t="shared" si="6"/>
        <v>7</v>
      </c>
      <c r="K57" s="1">
        <f t="shared" si="6"/>
        <v>15</v>
      </c>
      <c r="L57" s="1">
        <f t="shared" si="6"/>
        <v>49</v>
      </c>
      <c r="M57" s="1">
        <f t="shared" si="6"/>
        <v>134.5</v>
      </c>
      <c r="N57" s="26">
        <f t="shared" si="6"/>
        <v>134.5</v>
      </c>
    </row>
    <row r="58" spans="1:14" ht="13.5" customHeight="1" thickBot="1">
      <c r="A58" s="29" t="s">
        <v>72</v>
      </c>
      <c r="B58" s="21">
        <f>B50+B57</f>
        <v>10</v>
      </c>
      <c r="C58" s="21">
        <f t="shared" ref="C58:K58" si="7">C50+C57</f>
        <v>18</v>
      </c>
      <c r="D58" s="21">
        <f t="shared" si="7"/>
        <v>11</v>
      </c>
      <c r="E58" s="21">
        <f t="shared" si="7"/>
        <v>6</v>
      </c>
      <c r="F58" s="21">
        <f t="shared" si="7"/>
        <v>5</v>
      </c>
      <c r="G58" s="21">
        <f t="shared" si="7"/>
        <v>21</v>
      </c>
      <c r="H58" s="21">
        <f t="shared" si="7"/>
        <v>11.5</v>
      </c>
      <c r="I58" s="21">
        <f t="shared" si="7"/>
        <v>7</v>
      </c>
      <c r="J58" s="21">
        <f t="shared" si="7"/>
        <v>11</v>
      </c>
      <c r="K58" s="21">
        <f t="shared" si="7"/>
        <v>34</v>
      </c>
      <c r="L58" s="21">
        <f>L50+L57</f>
        <v>134.5</v>
      </c>
      <c r="M58" s="21">
        <f>M50+M57</f>
        <v>271</v>
      </c>
      <c r="N58" s="30"/>
    </row>
    <row r="59" spans="1:14" ht="13.5" customHeight="1">
      <c r="A59" s="31" t="s">
        <v>58</v>
      </c>
      <c r="B59" s="3">
        <v>1</v>
      </c>
      <c r="C59" s="3">
        <v>2</v>
      </c>
      <c r="D59" s="3">
        <v>3</v>
      </c>
      <c r="E59" s="3">
        <v>4</v>
      </c>
      <c r="F59" s="3">
        <v>5</v>
      </c>
      <c r="G59" s="3">
        <v>6</v>
      </c>
      <c r="H59" s="3">
        <v>7</v>
      </c>
      <c r="I59" s="3">
        <v>8</v>
      </c>
      <c r="J59" s="3">
        <v>9</v>
      </c>
      <c r="K59" s="3">
        <v>10</v>
      </c>
      <c r="L59" s="3" t="s">
        <v>52</v>
      </c>
      <c r="M59" s="3" t="s">
        <v>53</v>
      </c>
      <c r="N59" s="32" t="s">
        <v>34</v>
      </c>
    </row>
    <row r="60" spans="1:14" ht="13.5" customHeight="1">
      <c r="A60" s="25" t="s">
        <v>35</v>
      </c>
      <c r="B60" s="1">
        <v>4</v>
      </c>
      <c r="C60" s="1">
        <v>2</v>
      </c>
      <c r="D60" s="1">
        <v>1</v>
      </c>
      <c r="E60" s="1"/>
      <c r="F60" s="1"/>
      <c r="G60" s="1">
        <v>1</v>
      </c>
      <c r="H60" s="1"/>
      <c r="I60" s="1"/>
      <c r="J60" s="1">
        <v>1</v>
      </c>
      <c r="K60" s="1">
        <v>2</v>
      </c>
      <c r="L60" s="1">
        <f>B60+C60+D60+E60+F60+G60+H60+I60+J60+K60</f>
        <v>11</v>
      </c>
      <c r="M60" s="1">
        <f>M52+L60</f>
        <v>39.5</v>
      </c>
      <c r="N60" s="26">
        <f>M60</f>
        <v>39.5</v>
      </c>
    </row>
    <row r="61" spans="1:14" ht="13.5" customHeight="1">
      <c r="A61" s="25" t="s">
        <v>36</v>
      </c>
      <c r="B61" s="1"/>
      <c r="C61" s="1">
        <v>2</v>
      </c>
      <c r="D61" s="1">
        <v>2</v>
      </c>
      <c r="E61" s="1"/>
      <c r="F61" s="1"/>
      <c r="G61" s="1"/>
      <c r="H61" s="1">
        <v>2</v>
      </c>
      <c r="I61" s="1"/>
      <c r="J61" s="1">
        <v>1</v>
      </c>
      <c r="K61" s="1"/>
      <c r="L61" s="1">
        <f>B61+C61+D61+E61+F61+G61+H61+I61+J61+K61</f>
        <v>7</v>
      </c>
      <c r="M61" s="1">
        <f>M53+L61</f>
        <v>35</v>
      </c>
      <c r="N61" s="26">
        <f>M61</f>
        <v>35</v>
      </c>
    </row>
    <row r="62" spans="1:14" ht="13.5" customHeight="1">
      <c r="A62" s="25" t="s">
        <v>37</v>
      </c>
      <c r="B62" s="1"/>
      <c r="C62" s="1">
        <v>2</v>
      </c>
      <c r="D62" s="1"/>
      <c r="E62" s="1"/>
      <c r="F62" s="1">
        <v>1</v>
      </c>
      <c r="G62" s="1">
        <v>2</v>
      </c>
      <c r="H62" s="1"/>
      <c r="I62" s="1"/>
      <c r="J62" s="1"/>
      <c r="K62" s="1">
        <v>2</v>
      </c>
      <c r="L62" s="1">
        <f>B62+C62+D62+E62+F62+G62+H62+I62+J62+K62</f>
        <v>7</v>
      </c>
      <c r="M62" s="1">
        <f>M54+L62</f>
        <v>32</v>
      </c>
      <c r="N62" s="26">
        <f>M62</f>
        <v>32</v>
      </c>
    </row>
    <row r="63" spans="1:14" ht="13.5" customHeight="1">
      <c r="A63" s="25" t="s">
        <v>38</v>
      </c>
      <c r="B63" s="1"/>
      <c r="C63" s="1">
        <v>2</v>
      </c>
      <c r="D63" s="1">
        <v>3</v>
      </c>
      <c r="E63" s="1">
        <v>1</v>
      </c>
      <c r="F63" s="1"/>
      <c r="G63" s="1"/>
      <c r="H63" s="1">
        <v>3</v>
      </c>
      <c r="I63" s="1"/>
      <c r="J63" s="1">
        <v>4</v>
      </c>
      <c r="K63" s="1"/>
      <c r="L63" s="1">
        <f>B63+C63+D63+E63+F63+G63+H63+I63+J63+K63</f>
        <v>13</v>
      </c>
      <c r="M63" s="1">
        <f>M55+L63</f>
        <v>37</v>
      </c>
      <c r="N63" s="26">
        <f>M63</f>
        <v>37</v>
      </c>
    </row>
    <row r="64" spans="1:14" ht="13.5" customHeight="1">
      <c r="A64" s="25" t="s">
        <v>39</v>
      </c>
      <c r="B64" s="1"/>
      <c r="C64" s="1"/>
      <c r="D64" s="1"/>
      <c r="E64" s="1"/>
      <c r="F64" s="1"/>
      <c r="G64" s="1">
        <v>1</v>
      </c>
      <c r="H64" s="1">
        <v>5</v>
      </c>
      <c r="I64" s="1">
        <v>2</v>
      </c>
      <c r="J64" s="1">
        <v>11</v>
      </c>
      <c r="K64" s="1">
        <v>4</v>
      </c>
      <c r="L64" s="1">
        <f>B64+C64+D64+E64+F64+G64+H64+I64+J64+K64</f>
        <v>23</v>
      </c>
      <c r="M64" s="1">
        <f>M56+L64</f>
        <v>52</v>
      </c>
      <c r="N64" s="26">
        <f>M64</f>
        <v>52</v>
      </c>
    </row>
    <row r="65" spans="1:14" ht="13.5" customHeight="1">
      <c r="A65" s="28" t="s">
        <v>71</v>
      </c>
      <c r="B65" s="1">
        <f t="shared" ref="B65:N65" si="8">SUM(B60:B64)</f>
        <v>4</v>
      </c>
      <c r="C65" s="1">
        <f t="shared" si="8"/>
        <v>8</v>
      </c>
      <c r="D65" s="1">
        <f t="shared" si="8"/>
        <v>6</v>
      </c>
      <c r="E65" s="1">
        <f t="shared" si="8"/>
        <v>1</v>
      </c>
      <c r="F65" s="1">
        <f t="shared" si="8"/>
        <v>1</v>
      </c>
      <c r="G65" s="1">
        <f t="shared" si="8"/>
        <v>4</v>
      </c>
      <c r="H65" s="1">
        <f t="shared" si="8"/>
        <v>10</v>
      </c>
      <c r="I65" s="1">
        <f t="shared" si="8"/>
        <v>2</v>
      </c>
      <c r="J65" s="1">
        <f t="shared" si="8"/>
        <v>17</v>
      </c>
      <c r="K65" s="1">
        <f t="shared" si="8"/>
        <v>8</v>
      </c>
      <c r="L65" s="1">
        <f t="shared" si="8"/>
        <v>61</v>
      </c>
      <c r="M65" s="1">
        <f t="shared" si="8"/>
        <v>195.5</v>
      </c>
      <c r="N65" s="26">
        <f t="shared" si="8"/>
        <v>195.5</v>
      </c>
    </row>
    <row r="66" spans="1:14" ht="13.5" customHeight="1" thickBot="1">
      <c r="A66" s="29" t="s">
        <v>72</v>
      </c>
      <c r="B66" s="21">
        <f>B58+B65</f>
        <v>14</v>
      </c>
      <c r="C66" s="21">
        <f t="shared" ref="C66:K66" si="9">C58+C65</f>
        <v>26</v>
      </c>
      <c r="D66" s="21">
        <f t="shared" si="9"/>
        <v>17</v>
      </c>
      <c r="E66" s="21">
        <f t="shared" si="9"/>
        <v>7</v>
      </c>
      <c r="F66" s="21">
        <f t="shared" si="9"/>
        <v>6</v>
      </c>
      <c r="G66" s="21">
        <f t="shared" si="9"/>
        <v>25</v>
      </c>
      <c r="H66" s="21">
        <f t="shared" si="9"/>
        <v>21.5</v>
      </c>
      <c r="I66" s="21">
        <f t="shared" si="9"/>
        <v>9</v>
      </c>
      <c r="J66" s="21">
        <f t="shared" si="9"/>
        <v>28</v>
      </c>
      <c r="K66" s="21">
        <f t="shared" si="9"/>
        <v>42</v>
      </c>
      <c r="L66" s="21">
        <f>L58+L65</f>
        <v>195.5</v>
      </c>
      <c r="M66" s="21">
        <f>M58+M65</f>
        <v>466.5</v>
      </c>
      <c r="N66" s="30"/>
    </row>
    <row r="67" spans="1:14" ht="13.5" customHeight="1">
      <c r="A67" s="31" t="s">
        <v>62</v>
      </c>
      <c r="B67" s="3">
        <v>1</v>
      </c>
      <c r="C67" s="3">
        <v>2</v>
      </c>
      <c r="D67" s="3">
        <v>3</v>
      </c>
      <c r="E67" s="3">
        <v>4</v>
      </c>
      <c r="F67" s="3">
        <v>5</v>
      </c>
      <c r="G67" s="3">
        <v>6</v>
      </c>
      <c r="H67" s="3">
        <v>7</v>
      </c>
      <c r="I67" s="3">
        <v>8</v>
      </c>
      <c r="J67" s="3">
        <v>9</v>
      </c>
      <c r="K67" s="3">
        <v>10</v>
      </c>
      <c r="L67" s="3" t="s">
        <v>49</v>
      </c>
      <c r="M67" s="3" t="s">
        <v>63</v>
      </c>
      <c r="N67" s="32" t="s">
        <v>34</v>
      </c>
    </row>
    <row r="68" spans="1:14" ht="13.5" customHeight="1">
      <c r="A68" s="25" t="s">
        <v>35</v>
      </c>
      <c r="B68" s="1">
        <v>2</v>
      </c>
      <c r="C68" s="1">
        <v>0.5</v>
      </c>
      <c r="D68" s="1"/>
      <c r="E68" s="1"/>
      <c r="F68" s="1"/>
      <c r="G68" s="1"/>
      <c r="H68" s="1"/>
      <c r="I68" s="1">
        <v>1</v>
      </c>
      <c r="J68" s="1">
        <v>1</v>
      </c>
      <c r="K68" s="1">
        <v>3</v>
      </c>
      <c r="L68" s="1">
        <f>B68+C68+D68+E68+F68+G68+H68+I68+J68+K68</f>
        <v>7.5</v>
      </c>
      <c r="M68" s="1">
        <f>L68</f>
        <v>7.5</v>
      </c>
      <c r="N68" s="26">
        <f>N60+L68</f>
        <v>47</v>
      </c>
    </row>
    <row r="69" spans="1:14" ht="13.5" customHeight="1">
      <c r="A69" s="25" t="s">
        <v>36</v>
      </c>
      <c r="B69" s="1"/>
      <c r="C69" s="1"/>
      <c r="D69" s="1"/>
      <c r="E69" s="1"/>
      <c r="F69" s="1"/>
      <c r="G69" s="1">
        <v>1</v>
      </c>
      <c r="H69" s="1">
        <v>2</v>
      </c>
      <c r="I69" s="1">
        <v>1</v>
      </c>
      <c r="J69" s="1"/>
      <c r="K69" s="1">
        <v>3</v>
      </c>
      <c r="L69" s="1">
        <f>B69+C69+D69+E69+F69+G69+H69+I69+J69+K69</f>
        <v>7</v>
      </c>
      <c r="M69" s="1">
        <f>L69</f>
        <v>7</v>
      </c>
      <c r="N69" s="26">
        <f>N61+L69</f>
        <v>42</v>
      </c>
    </row>
    <row r="70" spans="1:14" ht="13.5" customHeight="1">
      <c r="A70" s="25" t="s">
        <v>37</v>
      </c>
      <c r="B70" s="1"/>
      <c r="C70" s="1"/>
      <c r="D70" s="1"/>
      <c r="E70" s="1"/>
      <c r="F70" s="1"/>
      <c r="G70" s="1">
        <v>2</v>
      </c>
      <c r="H70" s="1"/>
      <c r="I70" s="1"/>
      <c r="J70" s="1">
        <v>4</v>
      </c>
      <c r="K70" s="1">
        <v>3</v>
      </c>
      <c r="L70" s="1">
        <f>B70+C70+D70+E70+F70+G70+H70+I70+J70+K70</f>
        <v>9</v>
      </c>
      <c r="M70" s="1">
        <f>L70</f>
        <v>9</v>
      </c>
      <c r="N70" s="26">
        <f>N62+L70</f>
        <v>41</v>
      </c>
    </row>
    <row r="71" spans="1:14" ht="13.5" customHeight="1">
      <c r="A71" s="25" t="s">
        <v>38</v>
      </c>
      <c r="B71" s="1"/>
      <c r="C71" s="1"/>
      <c r="D71" s="1"/>
      <c r="E71" s="1">
        <v>2</v>
      </c>
      <c r="F71" s="1"/>
      <c r="G71" s="1"/>
      <c r="H71" s="1"/>
      <c r="I71" s="1"/>
      <c r="J71" s="1"/>
      <c r="K71" s="1">
        <v>2</v>
      </c>
      <c r="L71" s="1">
        <f>B71+C71+D71+E71+F71+G71+H71+I71+J71+K71</f>
        <v>4</v>
      </c>
      <c r="M71" s="1">
        <f>L71</f>
        <v>4</v>
      </c>
      <c r="N71" s="26">
        <f>N63+L71</f>
        <v>41</v>
      </c>
    </row>
    <row r="72" spans="1:14" ht="13.5" customHeight="1">
      <c r="A72" s="25" t="s">
        <v>39</v>
      </c>
      <c r="B72" s="1"/>
      <c r="C72" s="1"/>
      <c r="D72" s="1"/>
      <c r="E72" s="1"/>
      <c r="F72" s="1"/>
      <c r="G72" s="1">
        <v>2</v>
      </c>
      <c r="H72" s="1">
        <v>4</v>
      </c>
      <c r="I72" s="1">
        <v>4</v>
      </c>
      <c r="J72" s="1">
        <v>11</v>
      </c>
      <c r="K72" s="1">
        <v>4</v>
      </c>
      <c r="L72" s="1">
        <f>B72+C72+D72+E72+F72+G72+H72+I72+J72+K72</f>
        <v>25</v>
      </c>
      <c r="M72" s="1">
        <f>L72</f>
        <v>25</v>
      </c>
      <c r="N72" s="26">
        <f>N64+L72</f>
        <v>77</v>
      </c>
    </row>
    <row r="73" spans="1:14" ht="13.5" customHeight="1">
      <c r="A73" s="28" t="s">
        <v>71</v>
      </c>
      <c r="B73" s="1">
        <f t="shared" ref="B73:N73" si="10">SUM(B68:B72)</f>
        <v>2</v>
      </c>
      <c r="C73" s="1">
        <f t="shared" si="10"/>
        <v>0.5</v>
      </c>
      <c r="D73" s="1">
        <f t="shared" si="10"/>
        <v>0</v>
      </c>
      <c r="E73" s="1">
        <f t="shared" si="10"/>
        <v>2</v>
      </c>
      <c r="F73" s="1">
        <f t="shared" si="10"/>
        <v>0</v>
      </c>
      <c r="G73" s="1">
        <f t="shared" si="10"/>
        <v>5</v>
      </c>
      <c r="H73" s="1">
        <f t="shared" si="10"/>
        <v>6</v>
      </c>
      <c r="I73" s="1">
        <f t="shared" si="10"/>
        <v>6</v>
      </c>
      <c r="J73" s="1">
        <f t="shared" si="10"/>
        <v>16</v>
      </c>
      <c r="K73" s="1">
        <f t="shared" si="10"/>
        <v>15</v>
      </c>
      <c r="L73" s="1">
        <f t="shared" si="10"/>
        <v>52.5</v>
      </c>
      <c r="M73" s="1">
        <f t="shared" si="10"/>
        <v>52.5</v>
      </c>
      <c r="N73" s="26">
        <f t="shared" si="10"/>
        <v>248</v>
      </c>
    </row>
    <row r="74" spans="1:14" ht="13.5" customHeight="1" thickBot="1">
      <c r="A74" s="29" t="s">
        <v>72</v>
      </c>
      <c r="B74" s="21">
        <f>B73</f>
        <v>2</v>
      </c>
      <c r="C74" s="21">
        <f t="shared" ref="C74:K74" si="11">C73</f>
        <v>0.5</v>
      </c>
      <c r="D74" s="21">
        <f t="shared" si="11"/>
        <v>0</v>
      </c>
      <c r="E74" s="21">
        <f t="shared" si="11"/>
        <v>2</v>
      </c>
      <c r="F74" s="21">
        <f t="shared" si="11"/>
        <v>0</v>
      </c>
      <c r="G74" s="21">
        <f t="shared" si="11"/>
        <v>5</v>
      </c>
      <c r="H74" s="21">
        <f t="shared" si="11"/>
        <v>6</v>
      </c>
      <c r="I74" s="21">
        <f t="shared" si="11"/>
        <v>6</v>
      </c>
      <c r="J74" s="21">
        <f t="shared" si="11"/>
        <v>16</v>
      </c>
      <c r="K74" s="21">
        <f t="shared" si="11"/>
        <v>15</v>
      </c>
      <c r="L74" s="21">
        <f>L73</f>
        <v>52.5</v>
      </c>
      <c r="M74" s="21">
        <f>M73</f>
        <v>52.5</v>
      </c>
      <c r="N74" s="30"/>
    </row>
    <row r="75" spans="1:14" ht="13.5" customHeight="1">
      <c r="A75" s="31" t="s">
        <v>65</v>
      </c>
      <c r="B75" s="3">
        <v>1</v>
      </c>
      <c r="C75" s="3">
        <v>2</v>
      </c>
      <c r="D75" s="3">
        <v>3</v>
      </c>
      <c r="E75" s="3">
        <v>4</v>
      </c>
      <c r="F75" s="3">
        <v>5</v>
      </c>
      <c r="G75" s="3">
        <v>6</v>
      </c>
      <c r="H75" s="3">
        <v>7</v>
      </c>
      <c r="I75" s="3">
        <v>8</v>
      </c>
      <c r="J75" s="3">
        <v>9</v>
      </c>
      <c r="K75" s="3">
        <v>10</v>
      </c>
      <c r="L75" s="3" t="s">
        <v>50</v>
      </c>
      <c r="M75" s="3" t="s">
        <v>63</v>
      </c>
      <c r="N75" s="32" t="s">
        <v>34</v>
      </c>
    </row>
    <row r="76" spans="1:14" ht="13.5" customHeight="1">
      <c r="A76" s="25" t="s">
        <v>35</v>
      </c>
      <c r="B76" s="1">
        <v>3</v>
      </c>
      <c r="C76" s="1"/>
      <c r="D76" s="1"/>
      <c r="E76" s="1"/>
      <c r="F76" s="1"/>
      <c r="G76" s="1">
        <v>1</v>
      </c>
      <c r="H76" s="1">
        <v>0.5</v>
      </c>
      <c r="I76" s="1">
        <v>3</v>
      </c>
      <c r="J76" s="1">
        <v>6</v>
      </c>
      <c r="K76" s="1">
        <v>1</v>
      </c>
      <c r="L76" s="1">
        <f>B76+C76+D76+E76+F76+G76+H76+I76+J76+K76</f>
        <v>14.5</v>
      </c>
      <c r="M76" s="1">
        <f t="shared" ref="M76:M81" si="12">L76+M68</f>
        <v>22</v>
      </c>
      <c r="N76" s="26">
        <f>N68+L76</f>
        <v>61.5</v>
      </c>
    </row>
    <row r="77" spans="1:14" ht="13.5" customHeight="1">
      <c r="A77" s="25" t="s">
        <v>36</v>
      </c>
      <c r="B77" s="1"/>
      <c r="C77" s="1"/>
      <c r="D77" s="1">
        <v>2</v>
      </c>
      <c r="E77" s="1"/>
      <c r="F77" s="1"/>
      <c r="G77" s="1"/>
      <c r="H77" s="1">
        <v>4</v>
      </c>
      <c r="I77" s="1">
        <v>3</v>
      </c>
      <c r="J77" s="1">
        <v>2</v>
      </c>
      <c r="K77" s="1">
        <v>2</v>
      </c>
      <c r="L77" s="1">
        <f>B77+C77+D77+E77+F77+G77+H77+I77+J77+K77</f>
        <v>13</v>
      </c>
      <c r="M77" s="1">
        <f t="shared" si="12"/>
        <v>20</v>
      </c>
      <c r="N77" s="26">
        <f>N69+L77</f>
        <v>55</v>
      </c>
    </row>
    <row r="78" spans="1:14" ht="13.5" customHeight="1">
      <c r="A78" s="25" t="s">
        <v>37</v>
      </c>
      <c r="B78" s="1"/>
      <c r="C78" s="1"/>
      <c r="D78" s="1"/>
      <c r="E78" s="1"/>
      <c r="F78" s="1"/>
      <c r="G78" s="1">
        <v>1</v>
      </c>
      <c r="H78" s="1"/>
      <c r="I78" s="1">
        <v>1</v>
      </c>
      <c r="J78" s="1">
        <v>1</v>
      </c>
      <c r="K78" s="1">
        <v>2</v>
      </c>
      <c r="L78" s="1">
        <f>B78+C78+D78+E78+F78+G78+H78+I78+J78+K78</f>
        <v>5</v>
      </c>
      <c r="M78" s="1">
        <f t="shared" si="12"/>
        <v>14</v>
      </c>
      <c r="N78" s="26">
        <f>N70+L78</f>
        <v>46</v>
      </c>
    </row>
    <row r="79" spans="1:14" ht="13.5" customHeight="1">
      <c r="A79" s="25" t="s">
        <v>38</v>
      </c>
      <c r="B79" s="1"/>
      <c r="C79" s="1"/>
      <c r="D79" s="1"/>
      <c r="E79" s="1">
        <v>2</v>
      </c>
      <c r="F79" s="1"/>
      <c r="G79" s="1"/>
      <c r="H79" s="1"/>
      <c r="I79" s="1"/>
      <c r="J79" s="1"/>
      <c r="K79" s="1">
        <v>2</v>
      </c>
      <c r="L79" s="1">
        <f>B79+C79+D79+E79+F79+G79+H79+I79+J79+K79</f>
        <v>4</v>
      </c>
      <c r="M79" s="1">
        <f t="shared" si="12"/>
        <v>8</v>
      </c>
      <c r="N79" s="26">
        <f>N71+L79</f>
        <v>45</v>
      </c>
    </row>
    <row r="80" spans="1:14" ht="13.5" customHeight="1">
      <c r="A80" s="25" t="s">
        <v>39</v>
      </c>
      <c r="B80" s="1"/>
      <c r="C80" s="1"/>
      <c r="D80" s="1"/>
      <c r="E80" s="1"/>
      <c r="F80" s="1"/>
      <c r="G80" s="1">
        <v>2</v>
      </c>
      <c r="H80" s="1">
        <v>2</v>
      </c>
      <c r="I80" s="1">
        <v>2</v>
      </c>
      <c r="J80" s="1">
        <v>2</v>
      </c>
      <c r="K80" s="1">
        <v>2</v>
      </c>
      <c r="L80" s="1">
        <f>B80+C80+D80+E80+F80+G80+H80+I80+J80+K80</f>
        <v>10</v>
      </c>
      <c r="M80" s="1">
        <f t="shared" si="12"/>
        <v>35</v>
      </c>
      <c r="N80" s="26">
        <f>N72+L80</f>
        <v>87</v>
      </c>
    </row>
    <row r="81" spans="1:14" ht="13.5" customHeight="1">
      <c r="A81" s="28" t="s">
        <v>71</v>
      </c>
      <c r="B81" s="1">
        <f t="shared" ref="B81:K81" si="13">SUM(B76:B80)</f>
        <v>3</v>
      </c>
      <c r="C81" s="1">
        <f t="shared" si="13"/>
        <v>0</v>
      </c>
      <c r="D81" s="1">
        <f t="shared" si="13"/>
        <v>2</v>
      </c>
      <c r="E81" s="1">
        <f t="shared" si="13"/>
        <v>2</v>
      </c>
      <c r="F81" s="1">
        <f t="shared" si="13"/>
        <v>0</v>
      </c>
      <c r="G81" s="1">
        <f t="shared" si="13"/>
        <v>4</v>
      </c>
      <c r="H81" s="1">
        <f t="shared" si="13"/>
        <v>6.5</v>
      </c>
      <c r="I81" s="1">
        <f t="shared" si="13"/>
        <v>9</v>
      </c>
      <c r="J81" s="1">
        <f t="shared" si="13"/>
        <v>11</v>
      </c>
      <c r="K81" s="1">
        <f t="shared" si="13"/>
        <v>9</v>
      </c>
      <c r="L81" s="1">
        <f>L76+L77+L78+L79+L80</f>
        <v>46.5</v>
      </c>
      <c r="M81" s="1">
        <f t="shared" si="12"/>
        <v>99</v>
      </c>
      <c r="N81" s="26">
        <f>SUM(N76:N80)</f>
        <v>294.5</v>
      </c>
    </row>
    <row r="82" spans="1:14" ht="13.5" customHeight="1" thickBot="1">
      <c r="A82" s="29" t="s">
        <v>72</v>
      </c>
      <c r="B82" s="21">
        <f>B74+B81</f>
        <v>5</v>
      </c>
      <c r="C82" s="21">
        <f t="shared" ref="C82:K82" si="14">C74+C81</f>
        <v>0.5</v>
      </c>
      <c r="D82" s="21">
        <f t="shared" si="14"/>
        <v>2</v>
      </c>
      <c r="E82" s="21">
        <f t="shared" si="14"/>
        <v>4</v>
      </c>
      <c r="F82" s="21">
        <f t="shared" si="14"/>
        <v>0</v>
      </c>
      <c r="G82" s="21">
        <f t="shared" si="14"/>
        <v>9</v>
      </c>
      <c r="H82" s="21">
        <f t="shared" si="14"/>
        <v>12.5</v>
      </c>
      <c r="I82" s="21">
        <f t="shared" si="14"/>
        <v>15</v>
      </c>
      <c r="J82" s="21">
        <f t="shared" si="14"/>
        <v>27</v>
      </c>
      <c r="K82" s="21">
        <f t="shared" si="14"/>
        <v>24</v>
      </c>
      <c r="L82" s="21">
        <f>L74+L81</f>
        <v>99</v>
      </c>
      <c r="M82" s="21">
        <f>M74+M81</f>
        <v>151.5</v>
      </c>
      <c r="N82" s="30"/>
    </row>
    <row r="83" spans="1:14" ht="13.5" customHeight="1">
      <c r="A83" s="31" t="s">
        <v>66</v>
      </c>
      <c r="B83" s="3">
        <v>1</v>
      </c>
      <c r="C83" s="3">
        <v>2</v>
      </c>
      <c r="D83" s="3">
        <v>3</v>
      </c>
      <c r="E83" s="3">
        <v>4</v>
      </c>
      <c r="F83" s="3">
        <v>5</v>
      </c>
      <c r="G83" s="3">
        <v>6</v>
      </c>
      <c r="H83" s="3">
        <v>7</v>
      </c>
      <c r="I83" s="3">
        <v>8</v>
      </c>
      <c r="J83" s="3">
        <v>9</v>
      </c>
      <c r="K83" s="3">
        <v>10</v>
      </c>
      <c r="L83" s="3" t="s">
        <v>51</v>
      </c>
      <c r="M83" s="3" t="s">
        <v>63</v>
      </c>
      <c r="N83" s="32" t="s">
        <v>34</v>
      </c>
    </row>
    <row r="84" spans="1:14" ht="13.5" customHeight="1">
      <c r="A84" s="25" t="s">
        <v>35</v>
      </c>
      <c r="B84" s="1">
        <v>2</v>
      </c>
      <c r="C84" s="1"/>
      <c r="D84" s="1"/>
      <c r="E84" s="1"/>
      <c r="F84" s="1"/>
      <c r="G84" s="1"/>
      <c r="H84" s="1"/>
      <c r="I84" s="1">
        <v>1</v>
      </c>
      <c r="J84" s="1">
        <v>6</v>
      </c>
      <c r="K84" s="1">
        <v>3</v>
      </c>
      <c r="L84" s="1">
        <f>B84+C84+D84+E84+F84+G84+H84+I84+J84+K84</f>
        <v>12</v>
      </c>
      <c r="M84" s="1">
        <f t="shared" ref="M84:M89" si="15">L84+M76</f>
        <v>34</v>
      </c>
      <c r="N84" s="26">
        <f>N76+L84</f>
        <v>73.5</v>
      </c>
    </row>
    <row r="85" spans="1:14" ht="13.5" customHeight="1">
      <c r="A85" s="25" t="s">
        <v>36</v>
      </c>
      <c r="B85" s="1"/>
      <c r="C85" s="1"/>
      <c r="D85" s="1"/>
      <c r="E85" s="1"/>
      <c r="F85" s="1"/>
      <c r="G85" s="1">
        <v>1</v>
      </c>
      <c r="H85" s="1"/>
      <c r="I85" s="1"/>
      <c r="J85" s="1"/>
      <c r="K85" s="1">
        <v>3</v>
      </c>
      <c r="L85" s="1">
        <f>B85+C85+D85+E85+F85+G85+H85+I85+J85+K85</f>
        <v>4</v>
      </c>
      <c r="M85" s="1">
        <f t="shared" si="15"/>
        <v>24</v>
      </c>
      <c r="N85" s="26">
        <f>N77+L85</f>
        <v>59</v>
      </c>
    </row>
    <row r="86" spans="1:14" ht="13.5" customHeight="1">
      <c r="A86" s="25" t="s">
        <v>37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>
        <f>B86+C86+D86+E86+F86+G86+H86+I86+J86+K86</f>
        <v>0</v>
      </c>
      <c r="M86" s="1">
        <f t="shared" si="15"/>
        <v>14</v>
      </c>
      <c r="N86" s="26">
        <f>N78+L86</f>
        <v>46</v>
      </c>
    </row>
    <row r="87" spans="1:14" ht="13.5" customHeight="1">
      <c r="A87" s="25" t="s">
        <v>38</v>
      </c>
      <c r="B87" s="1"/>
      <c r="C87" s="1"/>
      <c r="D87" s="1"/>
      <c r="E87" s="1">
        <v>1</v>
      </c>
      <c r="F87" s="1"/>
      <c r="G87" s="1"/>
      <c r="H87" s="1">
        <v>2</v>
      </c>
      <c r="I87" s="1"/>
      <c r="J87" s="1"/>
      <c r="K87" s="1">
        <v>1</v>
      </c>
      <c r="L87" s="1">
        <f>B87+C87+D87+E87+F87+G87+H87+I87+J87+K87</f>
        <v>4</v>
      </c>
      <c r="M87" s="1">
        <f t="shared" si="15"/>
        <v>12</v>
      </c>
      <c r="N87" s="26">
        <f>N79+L87</f>
        <v>49</v>
      </c>
    </row>
    <row r="88" spans="1:14" ht="13.5" customHeight="1">
      <c r="A88" s="25" t="s">
        <v>39</v>
      </c>
      <c r="B88" s="1"/>
      <c r="C88" s="1"/>
      <c r="D88" s="1"/>
      <c r="E88" s="1"/>
      <c r="F88" s="1"/>
      <c r="G88" s="1"/>
      <c r="H88" s="1">
        <v>1</v>
      </c>
      <c r="I88" s="1">
        <v>1</v>
      </c>
      <c r="J88" s="1">
        <v>1</v>
      </c>
      <c r="K88" s="1">
        <v>2</v>
      </c>
      <c r="L88" s="1">
        <f>B88+C88+D88+E88+F88+G88+H88+I88+J88+K88</f>
        <v>5</v>
      </c>
      <c r="M88" s="1">
        <f t="shared" si="15"/>
        <v>40</v>
      </c>
      <c r="N88" s="26">
        <f>N80+L88</f>
        <v>92</v>
      </c>
    </row>
    <row r="89" spans="1:14" ht="13.5" customHeight="1">
      <c r="A89" s="28" t="s">
        <v>71</v>
      </c>
      <c r="B89" s="1">
        <f t="shared" ref="B89:K89" si="16">SUM(B84:B88)</f>
        <v>2</v>
      </c>
      <c r="C89" s="1">
        <f t="shared" si="16"/>
        <v>0</v>
      </c>
      <c r="D89" s="1">
        <f t="shared" si="16"/>
        <v>0</v>
      </c>
      <c r="E89" s="1">
        <f t="shared" si="16"/>
        <v>1</v>
      </c>
      <c r="F89" s="1">
        <f t="shared" si="16"/>
        <v>0</v>
      </c>
      <c r="G89" s="1">
        <f t="shared" si="16"/>
        <v>1</v>
      </c>
      <c r="H89" s="1">
        <f t="shared" si="16"/>
        <v>3</v>
      </c>
      <c r="I89" s="1">
        <f t="shared" si="16"/>
        <v>2</v>
      </c>
      <c r="J89" s="1">
        <f t="shared" si="16"/>
        <v>7</v>
      </c>
      <c r="K89" s="1">
        <f t="shared" si="16"/>
        <v>9</v>
      </c>
      <c r="L89" s="1">
        <f>L84+L85+L86+L87+L88</f>
        <v>25</v>
      </c>
      <c r="M89" s="1">
        <f t="shared" si="15"/>
        <v>124</v>
      </c>
      <c r="N89" s="26">
        <f>SUM(N84:N88)</f>
        <v>319.5</v>
      </c>
    </row>
    <row r="90" spans="1:14" ht="13.5" customHeight="1" thickBot="1">
      <c r="A90" s="29" t="s">
        <v>72</v>
      </c>
      <c r="B90" s="21">
        <f>B82+B89</f>
        <v>7</v>
      </c>
      <c r="C90" s="21">
        <f t="shared" ref="C90:K90" si="17">C82+C89</f>
        <v>0.5</v>
      </c>
      <c r="D90" s="21">
        <f t="shared" si="17"/>
        <v>2</v>
      </c>
      <c r="E90" s="21">
        <f t="shared" si="17"/>
        <v>5</v>
      </c>
      <c r="F90" s="21">
        <f t="shared" si="17"/>
        <v>0</v>
      </c>
      <c r="G90" s="21">
        <f t="shared" si="17"/>
        <v>10</v>
      </c>
      <c r="H90" s="21">
        <f t="shared" si="17"/>
        <v>15.5</v>
      </c>
      <c r="I90" s="21">
        <f t="shared" si="17"/>
        <v>17</v>
      </c>
      <c r="J90" s="21">
        <f t="shared" si="17"/>
        <v>34</v>
      </c>
      <c r="K90" s="21">
        <f t="shared" si="17"/>
        <v>33</v>
      </c>
      <c r="L90" s="21">
        <f>L82+L89</f>
        <v>124</v>
      </c>
      <c r="M90" s="21">
        <f>M82+M89</f>
        <v>275.5</v>
      </c>
      <c r="N90" s="30"/>
    </row>
    <row r="91" spans="1:14" ht="13.5" customHeight="1">
      <c r="A91" s="31" t="s">
        <v>67</v>
      </c>
      <c r="B91" s="3">
        <v>1</v>
      </c>
      <c r="C91" s="3">
        <v>2</v>
      </c>
      <c r="D91" s="3">
        <v>3</v>
      </c>
      <c r="E91" s="3">
        <v>4</v>
      </c>
      <c r="F91" s="3">
        <v>5</v>
      </c>
      <c r="G91" s="3">
        <v>6</v>
      </c>
      <c r="H91" s="3">
        <v>7</v>
      </c>
      <c r="I91" s="3">
        <v>8</v>
      </c>
      <c r="J91" s="3">
        <v>9</v>
      </c>
      <c r="K91" s="3">
        <v>10</v>
      </c>
      <c r="L91" s="3" t="s">
        <v>52</v>
      </c>
      <c r="M91" s="3" t="s">
        <v>63</v>
      </c>
      <c r="N91" s="32" t="s">
        <v>34</v>
      </c>
    </row>
    <row r="92" spans="1:14" ht="13.5" customHeight="1">
      <c r="A92" s="25" t="s">
        <v>35</v>
      </c>
      <c r="B92" s="1">
        <v>2</v>
      </c>
      <c r="C92" s="1"/>
      <c r="D92" s="1"/>
      <c r="E92" s="1"/>
      <c r="F92" s="1"/>
      <c r="G92" s="1">
        <v>2</v>
      </c>
      <c r="H92" s="1"/>
      <c r="I92" s="1">
        <v>2</v>
      </c>
      <c r="J92" s="1">
        <v>2</v>
      </c>
      <c r="K92" s="1">
        <v>3</v>
      </c>
      <c r="L92" s="1">
        <f>B92+C92+D92+E92+F92+G92+H92+I92+J92+K92</f>
        <v>11</v>
      </c>
      <c r="M92" s="1">
        <f t="shared" ref="M92:M97" si="18">L92+M84</f>
        <v>45</v>
      </c>
      <c r="N92" s="26">
        <f>N84+L92</f>
        <v>84.5</v>
      </c>
    </row>
    <row r="93" spans="1:14" ht="13.5" customHeight="1">
      <c r="A93" s="25" t="s">
        <v>36</v>
      </c>
      <c r="B93" s="1"/>
      <c r="C93" s="1"/>
      <c r="D93" s="1"/>
      <c r="E93" s="1"/>
      <c r="F93" s="1"/>
      <c r="G93" s="1">
        <v>2</v>
      </c>
      <c r="H93" s="1">
        <v>2</v>
      </c>
      <c r="I93" s="1"/>
      <c r="J93" s="1"/>
      <c r="K93" s="1">
        <v>2</v>
      </c>
      <c r="L93" s="1">
        <f>B93+C93+D93+E93+F93+G93+H93+I93+J93+K93</f>
        <v>6</v>
      </c>
      <c r="M93" s="1">
        <f t="shared" si="18"/>
        <v>30</v>
      </c>
      <c r="N93" s="26">
        <f>N85+L93</f>
        <v>65</v>
      </c>
    </row>
    <row r="94" spans="1:14" ht="13.5" customHeight="1">
      <c r="A94" s="25" t="s">
        <v>37</v>
      </c>
      <c r="B94" s="1"/>
      <c r="C94" s="1"/>
      <c r="D94" s="1"/>
      <c r="E94" s="1"/>
      <c r="F94" s="1"/>
      <c r="G94" s="1">
        <v>1</v>
      </c>
      <c r="H94" s="1"/>
      <c r="I94" s="1">
        <v>1</v>
      </c>
      <c r="J94" s="1">
        <v>2</v>
      </c>
      <c r="K94" s="1">
        <v>3</v>
      </c>
      <c r="L94" s="1">
        <f>B94+C94+D94+E94+F94+G94+H94+I94+J94+K94</f>
        <v>7</v>
      </c>
      <c r="M94" s="1">
        <f t="shared" si="18"/>
        <v>21</v>
      </c>
      <c r="N94" s="26">
        <f>N86+L94</f>
        <v>53</v>
      </c>
    </row>
    <row r="95" spans="1:14" ht="13.5" customHeight="1">
      <c r="A95" s="25" t="s">
        <v>38</v>
      </c>
      <c r="B95" s="1"/>
      <c r="C95" s="1"/>
      <c r="D95" s="1"/>
      <c r="E95" s="1">
        <v>2</v>
      </c>
      <c r="F95" s="1"/>
      <c r="G95" s="1">
        <v>1</v>
      </c>
      <c r="H95" s="1">
        <v>3</v>
      </c>
      <c r="I95" s="1"/>
      <c r="J95" s="1"/>
      <c r="K95" s="1"/>
      <c r="L95" s="1">
        <f>B95+C95+D95+E95+F95+G95+H95+I95+J95+K95</f>
        <v>6</v>
      </c>
      <c r="M95" s="1">
        <f t="shared" si="18"/>
        <v>18</v>
      </c>
      <c r="N95" s="26">
        <f>N87+L95</f>
        <v>55</v>
      </c>
    </row>
    <row r="96" spans="1:14" ht="13.5" customHeight="1">
      <c r="A96" s="25" t="s">
        <v>39</v>
      </c>
      <c r="B96" s="1"/>
      <c r="C96" s="1"/>
      <c r="D96" s="1"/>
      <c r="E96" s="1"/>
      <c r="F96" s="1"/>
      <c r="G96" s="1">
        <v>1.5</v>
      </c>
      <c r="H96" s="1"/>
      <c r="I96" s="1"/>
      <c r="J96" s="1">
        <v>2</v>
      </c>
      <c r="K96" s="1">
        <v>3</v>
      </c>
      <c r="L96" s="1">
        <f>B96+C96+D96+E96+F96+G96+H96+I96+J96+K96</f>
        <v>6.5</v>
      </c>
      <c r="M96" s="1">
        <f t="shared" si="18"/>
        <v>46.5</v>
      </c>
      <c r="N96" s="26">
        <f>N88+L96</f>
        <v>98.5</v>
      </c>
    </row>
    <row r="97" spans="1:14" ht="13.5" customHeight="1">
      <c r="A97" s="28" t="s">
        <v>71</v>
      </c>
      <c r="B97" s="1">
        <f t="shared" ref="B97:K97" si="19">SUM(B92:B96)</f>
        <v>2</v>
      </c>
      <c r="C97" s="1">
        <f t="shared" si="19"/>
        <v>0</v>
      </c>
      <c r="D97" s="1">
        <f t="shared" si="19"/>
        <v>0</v>
      </c>
      <c r="E97" s="1">
        <f t="shared" si="19"/>
        <v>2</v>
      </c>
      <c r="F97" s="1">
        <f t="shared" si="19"/>
        <v>0</v>
      </c>
      <c r="G97" s="1">
        <f t="shared" si="19"/>
        <v>7.5</v>
      </c>
      <c r="H97" s="1">
        <f t="shared" si="19"/>
        <v>5</v>
      </c>
      <c r="I97" s="1">
        <f t="shared" si="19"/>
        <v>3</v>
      </c>
      <c r="J97" s="1">
        <f t="shared" si="19"/>
        <v>6</v>
      </c>
      <c r="K97" s="1">
        <f t="shared" si="19"/>
        <v>11</v>
      </c>
      <c r="L97" s="1">
        <f>L92+L93+L94+L95+L96</f>
        <v>36.5</v>
      </c>
      <c r="M97" s="1">
        <f t="shared" si="18"/>
        <v>160.5</v>
      </c>
      <c r="N97" s="26">
        <f>SUM(N92:N96)</f>
        <v>356</v>
      </c>
    </row>
    <row r="98" spans="1:14" ht="13.5" customHeight="1" thickBot="1">
      <c r="A98" s="29" t="s">
        <v>72</v>
      </c>
      <c r="B98" s="21">
        <f>B90+B97</f>
        <v>9</v>
      </c>
      <c r="C98" s="21">
        <f t="shared" ref="C98:K98" si="20">C90+C97</f>
        <v>0.5</v>
      </c>
      <c r="D98" s="21">
        <f t="shared" si="20"/>
        <v>2</v>
      </c>
      <c r="E98" s="21">
        <f t="shared" si="20"/>
        <v>7</v>
      </c>
      <c r="F98" s="21">
        <f t="shared" si="20"/>
        <v>0</v>
      </c>
      <c r="G98" s="21">
        <f t="shared" si="20"/>
        <v>17.5</v>
      </c>
      <c r="H98" s="21">
        <f t="shared" si="20"/>
        <v>20.5</v>
      </c>
      <c r="I98" s="21">
        <f t="shared" si="20"/>
        <v>20</v>
      </c>
      <c r="J98" s="21">
        <f t="shared" si="20"/>
        <v>40</v>
      </c>
      <c r="K98" s="21">
        <f t="shared" si="20"/>
        <v>44</v>
      </c>
      <c r="L98" s="21">
        <f>L90+L97</f>
        <v>160.5</v>
      </c>
      <c r="M98" s="21">
        <f>M90+M97</f>
        <v>436</v>
      </c>
      <c r="N98" s="30"/>
    </row>
    <row r="99" spans="1:14" ht="13.5" customHeight="1">
      <c r="A99" s="31" t="s">
        <v>68</v>
      </c>
      <c r="B99" s="3">
        <v>1</v>
      </c>
      <c r="C99" s="3">
        <v>2</v>
      </c>
      <c r="D99" s="3">
        <v>3</v>
      </c>
      <c r="E99" s="3">
        <v>4</v>
      </c>
      <c r="F99" s="3">
        <v>5</v>
      </c>
      <c r="G99" s="3">
        <v>6</v>
      </c>
      <c r="H99" s="3">
        <v>7</v>
      </c>
      <c r="I99" s="3">
        <v>8</v>
      </c>
      <c r="J99" s="3">
        <v>9</v>
      </c>
      <c r="K99" s="3">
        <v>10</v>
      </c>
      <c r="L99" s="3" t="s">
        <v>69</v>
      </c>
      <c r="M99" s="3" t="s">
        <v>63</v>
      </c>
      <c r="N99" s="32" t="s">
        <v>34</v>
      </c>
    </row>
    <row r="100" spans="1:14" ht="13.5" customHeight="1">
      <c r="A100" s="25" t="s">
        <v>35</v>
      </c>
      <c r="B100" s="1">
        <v>2</v>
      </c>
      <c r="C100" s="1">
        <v>0.5</v>
      </c>
      <c r="D100" s="1"/>
      <c r="E100" s="1"/>
      <c r="F100" s="1"/>
      <c r="G100" s="1">
        <v>0.5</v>
      </c>
      <c r="H100" s="1">
        <v>1</v>
      </c>
      <c r="I100" s="1">
        <v>0.5</v>
      </c>
      <c r="J100" s="1">
        <v>5</v>
      </c>
      <c r="K100" s="1">
        <v>2</v>
      </c>
      <c r="L100" s="1">
        <f>B100+C100+D100+E100+F100+G100+H100+I100+J100+K100</f>
        <v>11.5</v>
      </c>
      <c r="M100" s="1">
        <f t="shared" ref="M100:M105" si="21">L100+M92</f>
        <v>56.5</v>
      </c>
      <c r="N100" s="26">
        <f>N92+L100</f>
        <v>96</v>
      </c>
    </row>
    <row r="101" spans="1:14" ht="13.5" customHeight="1">
      <c r="A101" s="25" t="s">
        <v>36</v>
      </c>
      <c r="B101" s="1"/>
      <c r="C101" s="1"/>
      <c r="D101" s="1">
        <v>2</v>
      </c>
      <c r="E101" s="1"/>
      <c r="F101" s="1"/>
      <c r="G101" s="1">
        <v>1</v>
      </c>
      <c r="H101" s="1">
        <v>1</v>
      </c>
      <c r="I101" s="1"/>
      <c r="J101" s="1"/>
      <c r="K101" s="1">
        <v>2</v>
      </c>
      <c r="L101" s="1">
        <f>B101+C101+D101+E101+F101+G101+H101+I101+J101+K101</f>
        <v>6</v>
      </c>
      <c r="M101" s="1">
        <f t="shared" si="21"/>
        <v>36</v>
      </c>
      <c r="N101" s="26">
        <f>N93+L101</f>
        <v>71</v>
      </c>
    </row>
    <row r="102" spans="1:14" ht="13.5" customHeight="1">
      <c r="A102" s="25" t="s">
        <v>37</v>
      </c>
      <c r="B102" s="1"/>
      <c r="C102" s="1"/>
      <c r="D102" s="1"/>
      <c r="E102" s="1"/>
      <c r="F102" s="1">
        <v>1</v>
      </c>
      <c r="G102" s="1">
        <v>1</v>
      </c>
      <c r="H102" s="1"/>
      <c r="I102" s="1"/>
      <c r="J102" s="1">
        <v>2</v>
      </c>
      <c r="K102" s="1">
        <v>2</v>
      </c>
      <c r="L102" s="1">
        <f>B102+C102+D102+E102+F102+G102+H102+I102+J102+K102</f>
        <v>6</v>
      </c>
      <c r="M102" s="1">
        <f t="shared" si="21"/>
        <v>27</v>
      </c>
      <c r="N102" s="26">
        <f>N94+L102</f>
        <v>59</v>
      </c>
    </row>
    <row r="103" spans="1:14" ht="13.5" customHeight="1">
      <c r="A103" s="25" t="s">
        <v>38</v>
      </c>
      <c r="B103" s="1"/>
      <c r="C103" s="1"/>
      <c r="D103" s="1"/>
      <c r="E103" s="1">
        <v>2</v>
      </c>
      <c r="F103" s="1"/>
      <c r="G103" s="1">
        <v>1</v>
      </c>
      <c r="H103" s="1">
        <v>6</v>
      </c>
      <c r="I103" s="1"/>
      <c r="J103" s="1"/>
      <c r="K103" s="1">
        <v>1</v>
      </c>
      <c r="L103" s="1">
        <f>B103+C103+D103+E103+F103+G103+H103+I103+J103+K103</f>
        <v>10</v>
      </c>
      <c r="M103" s="1">
        <f t="shared" si="21"/>
        <v>28</v>
      </c>
      <c r="N103" s="26">
        <f>N95+L103</f>
        <v>65</v>
      </c>
    </row>
    <row r="104" spans="1:14" ht="13.5" customHeight="1">
      <c r="A104" s="25" t="s">
        <v>39</v>
      </c>
      <c r="B104" s="1"/>
      <c r="C104" s="1"/>
      <c r="D104" s="1"/>
      <c r="E104" s="1"/>
      <c r="F104" s="1"/>
      <c r="G104" s="1">
        <v>1</v>
      </c>
      <c r="H104" s="1">
        <v>1</v>
      </c>
      <c r="I104" s="1">
        <v>2</v>
      </c>
      <c r="J104" s="1">
        <v>8</v>
      </c>
      <c r="K104" s="1">
        <v>2</v>
      </c>
      <c r="L104" s="1">
        <f>B104+C104+D104+E104+F104+G104+H104+I104+J104+K104</f>
        <v>14</v>
      </c>
      <c r="M104" s="1">
        <f t="shared" si="21"/>
        <v>60.5</v>
      </c>
      <c r="N104" s="26">
        <f>N96+L104</f>
        <v>112.5</v>
      </c>
    </row>
    <row r="105" spans="1:14" ht="13.5" customHeight="1">
      <c r="A105" s="28" t="s">
        <v>71</v>
      </c>
      <c r="B105" s="1">
        <f t="shared" ref="B105:K105" si="22">SUM(B100:B104)</f>
        <v>2</v>
      </c>
      <c r="C105" s="1">
        <f t="shared" si="22"/>
        <v>0.5</v>
      </c>
      <c r="D105" s="1">
        <f t="shared" si="22"/>
        <v>2</v>
      </c>
      <c r="E105" s="1">
        <f t="shared" si="22"/>
        <v>2</v>
      </c>
      <c r="F105" s="1">
        <f t="shared" si="22"/>
        <v>1</v>
      </c>
      <c r="G105" s="1">
        <f t="shared" si="22"/>
        <v>4.5</v>
      </c>
      <c r="H105" s="1">
        <f t="shared" si="22"/>
        <v>9</v>
      </c>
      <c r="I105" s="1">
        <f t="shared" si="22"/>
        <v>2.5</v>
      </c>
      <c r="J105" s="1">
        <f t="shared" si="22"/>
        <v>15</v>
      </c>
      <c r="K105" s="1">
        <f t="shared" si="22"/>
        <v>9</v>
      </c>
      <c r="L105" s="1">
        <f>L100+L101+L102+L103+L104</f>
        <v>47.5</v>
      </c>
      <c r="M105" s="1">
        <f t="shared" si="21"/>
        <v>208</v>
      </c>
      <c r="N105" s="26">
        <f>SUM(N100:N104)</f>
        <v>403.5</v>
      </c>
    </row>
    <row r="106" spans="1:14" ht="13.5" customHeight="1" thickBot="1">
      <c r="A106" s="29" t="s">
        <v>72</v>
      </c>
      <c r="B106" s="21">
        <f>B98+B105</f>
        <v>11</v>
      </c>
      <c r="C106" s="21">
        <f t="shared" ref="C106:K106" si="23">C98+C105</f>
        <v>1</v>
      </c>
      <c r="D106" s="21">
        <f t="shared" si="23"/>
        <v>4</v>
      </c>
      <c r="E106" s="21">
        <f t="shared" si="23"/>
        <v>9</v>
      </c>
      <c r="F106" s="21">
        <f t="shared" si="23"/>
        <v>1</v>
      </c>
      <c r="G106" s="21">
        <f t="shared" si="23"/>
        <v>22</v>
      </c>
      <c r="H106" s="21">
        <f t="shared" si="23"/>
        <v>29.5</v>
      </c>
      <c r="I106" s="21">
        <f t="shared" si="23"/>
        <v>22.5</v>
      </c>
      <c r="J106" s="21">
        <f t="shared" si="23"/>
        <v>55</v>
      </c>
      <c r="K106" s="21">
        <f t="shared" si="23"/>
        <v>53</v>
      </c>
      <c r="L106" s="21">
        <f>L98+L105</f>
        <v>208</v>
      </c>
      <c r="M106" s="21">
        <f>M98+M105</f>
        <v>644</v>
      </c>
      <c r="N106" s="30"/>
    </row>
    <row r="107" spans="1:14">
      <c r="A107" s="7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>
      <c r="A108" s="82" t="s">
        <v>80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</row>
    <row r="109" spans="1:14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</row>
    <row r="110" spans="1:14">
      <c r="A110" s="72" t="s">
        <v>79</v>
      </c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4"/>
    </row>
    <row r="111" spans="1:14" ht="45.75" customHeight="1">
      <c r="A111" s="75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7"/>
    </row>
    <row r="112" spans="1:14">
      <c r="A112" s="78" t="s">
        <v>45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52"/>
    </row>
    <row r="113" spans="1:14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1"/>
    </row>
    <row r="114" spans="1:14">
      <c r="A114" s="82" t="s">
        <v>40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</row>
    <row r="115" spans="1:14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</row>
    <row r="116" spans="1:14">
      <c r="A116" s="72" t="s">
        <v>76</v>
      </c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4"/>
    </row>
    <row r="117" spans="1:14">
      <c r="A117" s="75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7"/>
    </row>
    <row r="118" spans="1:14">
      <c r="A118" s="84" t="s">
        <v>41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</row>
    <row r="119" spans="1:14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</row>
    <row r="120" spans="1:14">
      <c r="A120" s="72" t="s">
        <v>77</v>
      </c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4"/>
    </row>
    <row r="121" spans="1:14" ht="45" customHeight="1">
      <c r="A121" s="75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7"/>
    </row>
    <row r="122" spans="1:14">
      <c r="A122" s="85" t="s">
        <v>42</v>
      </c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52"/>
    </row>
    <row r="123" spans="1:14">
      <c r="A123" s="82" t="s">
        <v>43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</row>
    <row r="124" spans="1:14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</row>
    <row r="125" spans="1:14">
      <c r="A125" s="72" t="s">
        <v>78</v>
      </c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</row>
    <row r="126" spans="1:14">
      <c r="A126" s="90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2"/>
    </row>
    <row r="127" spans="1:14" ht="30" customHeight="1">
      <c r="A127" s="9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94"/>
    </row>
    <row r="128" spans="1:14" ht="25.5" customHeight="1">
      <c r="A128" s="87" t="s">
        <v>70</v>
      </c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52"/>
    </row>
    <row r="129" spans="1:14">
      <c r="A129" s="82" t="s">
        <v>44</v>
      </c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</row>
    <row r="130" spans="1:14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</row>
    <row r="131" spans="1:14">
      <c r="A131" s="72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4"/>
    </row>
    <row r="132" spans="1:14">
      <c r="A132" s="75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7"/>
    </row>
  </sheetData>
  <mergeCells count="55">
    <mergeCell ref="A108:N109"/>
    <mergeCell ref="A110:N111"/>
    <mergeCell ref="A116:N117"/>
    <mergeCell ref="A30:N30"/>
    <mergeCell ref="A31:N32"/>
    <mergeCell ref="A33:N33"/>
    <mergeCell ref="L34:N34"/>
    <mergeCell ref="B34:K34"/>
    <mergeCell ref="A131:N132"/>
    <mergeCell ref="A112:N113"/>
    <mergeCell ref="A114:N115"/>
    <mergeCell ref="A118:N119"/>
    <mergeCell ref="A122:N122"/>
    <mergeCell ref="A123:N124"/>
    <mergeCell ref="A128:N128"/>
    <mergeCell ref="A129:N130"/>
    <mergeCell ref="A125:N127"/>
    <mergeCell ref="A120:N121"/>
    <mergeCell ref="K15:K17"/>
    <mergeCell ref="N15:N17"/>
    <mergeCell ref="B15:H17"/>
    <mergeCell ref="L15:L17"/>
    <mergeCell ref="M15:M17"/>
    <mergeCell ref="C9:N9"/>
    <mergeCell ref="B27:H27"/>
    <mergeCell ref="A29:N29"/>
    <mergeCell ref="A28:N28"/>
    <mergeCell ref="B24:H24"/>
    <mergeCell ref="B23:H23"/>
    <mergeCell ref="B20:H20"/>
    <mergeCell ref="B21:H21"/>
    <mergeCell ref="B22:H22"/>
    <mergeCell ref="B25:H25"/>
    <mergeCell ref="B26:H26"/>
    <mergeCell ref="A15:A17"/>
    <mergeCell ref="I15:I17"/>
    <mergeCell ref="B18:H18"/>
    <mergeCell ref="B19:H19"/>
    <mergeCell ref="J15:J17"/>
    <mergeCell ref="I14:K14"/>
    <mergeCell ref="A1:N4"/>
    <mergeCell ref="A12:H14"/>
    <mergeCell ref="I12:N13"/>
    <mergeCell ref="A10:B11"/>
    <mergeCell ref="C10:N11"/>
    <mergeCell ref="A5:B5"/>
    <mergeCell ref="A6:B6"/>
    <mergeCell ref="A7:B7"/>
    <mergeCell ref="L14:N14"/>
    <mergeCell ref="A9:B9"/>
    <mergeCell ref="A8:B8"/>
    <mergeCell ref="C5:N5"/>
    <mergeCell ref="C6:N6"/>
    <mergeCell ref="C7:N7"/>
    <mergeCell ref="C8:N8"/>
  </mergeCells>
  <phoneticPr fontId="0" type="noConversion"/>
  <pageMargins left="0.7" right="0.7" top="0.75" bottom="0.75" header="0.3" footer="0.3"/>
  <pageSetup orientation="landscape" r:id="rId1"/>
  <rowBreaks count="4" manualBreakCount="4">
    <brk id="30" max="16383" man="1"/>
    <brk id="66" max="16383" man="1"/>
    <brk id="90" max="16383" man="1"/>
    <brk id="107" max="16383" man="1"/>
  </rowBreaks>
  <ignoredErrors>
    <ignoredError sqref="B41:K41 B49:K49 B57:K57 B65:K65 B73:K73 B81:K81 B89:K89 B97:K97 B105:K10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workbookViewId="0"/>
  </sheetViews>
  <sheetFormatPr defaultRowHeight="15"/>
  <cols>
    <col min="1" max="1" width="7.5703125" style="10" bestFit="1" customWidth="1"/>
    <col min="2" max="2" width="15" style="10" bestFit="1" customWidth="1"/>
    <col min="3" max="4" width="9.140625" style="10"/>
    <col min="5" max="5" width="36.28515625" style="12" bestFit="1" customWidth="1"/>
    <col min="6" max="7" width="7.140625" style="10" bestFit="1" customWidth="1"/>
    <col min="8" max="8" width="2.85546875" style="10" customWidth="1"/>
    <col min="9" max="9" width="7.28515625" style="10" bestFit="1" customWidth="1"/>
    <col min="10" max="16384" width="9.140625" style="10"/>
  </cols>
  <sheetData>
    <row r="1" spans="1:10">
      <c r="A1" s="15" t="s">
        <v>60</v>
      </c>
      <c r="B1" s="9">
        <f>'Status Report'!C7</f>
        <v>40632</v>
      </c>
      <c r="F1" s="101" t="s">
        <v>59</v>
      </c>
      <c r="G1" s="101"/>
      <c r="H1" s="101"/>
      <c r="I1" s="101"/>
    </row>
    <row r="2" spans="1:10">
      <c r="F2" s="10" t="s">
        <v>53</v>
      </c>
      <c r="G2" s="10" t="s">
        <v>63</v>
      </c>
      <c r="I2" s="10" t="s">
        <v>34</v>
      </c>
    </row>
    <row r="3" spans="1:10" ht="15" customHeight="1">
      <c r="A3" s="8" t="s">
        <v>53</v>
      </c>
      <c r="B3" s="10" t="s">
        <v>61</v>
      </c>
      <c r="E3" s="13" t="s">
        <v>20</v>
      </c>
      <c r="F3" s="14">
        <f>IF('Status Report'!B36+'Status Report'!B44+'Status Report'!B52+'Status Report'!B60=0,"",'Status Report'!B36+'Status Report'!B44+'Status Report'!B52+'Status Report'!B60)</f>
        <v>13</v>
      </c>
      <c r="G3" s="18">
        <f>IF('Status Report'!B68+'Status Report'!B76+'Status Report'!B84+'Status Report'!B92+'Status Report'!B100=0,"",'Status Report'!B68+'Status Report'!B76+'Status Report'!B84+'Status Report'!B92+'Status Report'!B100)</f>
        <v>11</v>
      </c>
      <c r="I3" s="19">
        <f>IF(SUM(F3:G3)=0,"",SUM(F3:G3))</f>
        <v>24</v>
      </c>
      <c r="J3" s="11"/>
    </row>
    <row r="4" spans="1:10">
      <c r="A4" s="10" t="s">
        <v>49</v>
      </c>
      <c r="B4" s="10">
        <f>IF('Status Report'!L36=0, "",'Status Report'!L36)</f>
        <v>11</v>
      </c>
      <c r="E4" s="13" t="s">
        <v>21</v>
      </c>
      <c r="F4" s="14">
        <f>IF('Status Report'!C36+'Status Report'!C44+'Status Report'!C52+'Status Report'!C60=0,"",'Status Report'!C36+'Status Report'!C44+'Status Report'!C52+'Status Report'!C60)</f>
        <v>6</v>
      </c>
      <c r="G4" s="18">
        <f>IF('Status Report'!C68+'Status Report'!C76+'Status Report'!C84+'Status Report'!C92+'Status Report'!C100=0,"",'Status Report'!C68+'Status Report'!C76+'Status Report'!C84+'Status Report'!C92+'Status Report'!C100)</f>
        <v>1</v>
      </c>
      <c r="I4" s="19">
        <f>IF(SUM(F4:G4)=0,"",SUM(F4:G4))</f>
        <v>7</v>
      </c>
      <c r="J4" s="11"/>
    </row>
    <row r="5" spans="1:10">
      <c r="A5" s="10" t="s">
        <v>50</v>
      </c>
      <c r="B5" s="10">
        <f>IF('Status Report'!L44=0, "",'Status Report'!L44)</f>
        <v>6.5</v>
      </c>
      <c r="E5" s="13" t="s">
        <v>22</v>
      </c>
      <c r="F5" s="14">
        <f>IF('Status Report'!D36+'Status Report'!D44+'Status Report'!D52+'Status Report'!D60=0,"",'Status Report'!D36+'Status Report'!D44+'Status Report'!D52+'Status Report'!D60)</f>
        <v>3</v>
      </c>
      <c r="G5" s="18" t="str">
        <f>IF('Status Report'!D68+'Status Report'!D76+'Status Report'!D84+'Status Report'!D92+'Status Report'!D100=0,"",'Status Report'!D68+'Status Report'!D76+'Status Report'!D84+'Status Report'!D92+'Status Report'!D100)</f>
        <v/>
      </c>
      <c r="I5" s="19">
        <f t="shared" ref="I5:I12" si="0">IF(SUM(F5:G5)=0,"",SUM(F5:G5))</f>
        <v>3</v>
      </c>
      <c r="J5" s="11"/>
    </row>
    <row r="6" spans="1:10" ht="15" customHeight="1">
      <c r="A6" s="10" t="s">
        <v>51</v>
      </c>
      <c r="B6" s="10">
        <f>IF('Status Report'!L52=0, "",'Status Report'!L52)</f>
        <v>11</v>
      </c>
      <c r="E6" s="13" t="s">
        <v>23</v>
      </c>
      <c r="F6" s="14" t="str">
        <f>IF('Status Report'!E36+'Status Report'!E44+'Status Report'!E52+'Status Report'!E60=0,"",'Status Report'!E36+'Status Report'!E44+'Status Report'!E52+'Status Report'!E60)</f>
        <v/>
      </c>
      <c r="G6" s="18" t="str">
        <f>IF('Status Report'!E68+'Status Report'!E76+'Status Report'!E84+'Status Report'!E92+'Status Report'!E100=0,"",'Status Report'!E68+'Status Report'!E76+'Status Report'!E84+'Status Report'!E92+'Status Report'!E100)</f>
        <v/>
      </c>
      <c r="I6" s="19" t="str">
        <f t="shared" si="0"/>
        <v/>
      </c>
      <c r="J6" s="11"/>
    </row>
    <row r="7" spans="1:10">
      <c r="A7" s="10" t="s">
        <v>52</v>
      </c>
      <c r="B7" s="10">
        <f>IF('Status Report'!L60=0, "",'Status Report'!L60)</f>
        <v>11</v>
      </c>
      <c r="E7" s="13" t="s">
        <v>24</v>
      </c>
      <c r="F7" s="14" t="str">
        <f>IF('Status Report'!F36+'Status Report'!F44+'Status Report'!F52+'Status Report'!F60=0,"",'Status Report'!F36+'Status Report'!F44+'Status Report'!F52+'Status Report'!F60)</f>
        <v/>
      </c>
      <c r="G7" s="18" t="str">
        <f>IF('Status Report'!F68+'Status Report'!F76+'Status Report'!F84+'Status Report'!F92+'Status Report'!F100=0,"",'Status Report'!F68+'Status Report'!F76+'Status Report'!F84+'Status Report'!F92+'Status Report'!F100)</f>
        <v/>
      </c>
      <c r="I7" s="19" t="str">
        <f t="shared" si="0"/>
        <v/>
      </c>
      <c r="J7" s="11"/>
    </row>
    <row r="8" spans="1:10" ht="15" customHeight="1">
      <c r="E8" s="13" t="s">
        <v>25</v>
      </c>
      <c r="F8" s="14">
        <f>IF('Status Report'!G36+'Status Report'!G44+'Status Report'!G52+'Status Report'!G60=0,"",'Status Report'!G36+'Status Report'!G44+'Status Report'!G52+'Status Report'!G60)</f>
        <v>1</v>
      </c>
      <c r="G8" s="18">
        <f>IF('Status Report'!G68+'Status Report'!G76+'Status Report'!G84+'Status Report'!G92+'Status Report'!G100=0,"",'Status Report'!G68+'Status Report'!G76+'Status Report'!G84+'Status Report'!G92+'Status Report'!G100)</f>
        <v>3.5</v>
      </c>
      <c r="I8" s="19">
        <f t="shared" si="0"/>
        <v>4.5</v>
      </c>
      <c r="J8" s="11"/>
    </row>
    <row r="9" spans="1:10">
      <c r="A9" s="18" t="s">
        <v>63</v>
      </c>
      <c r="B9" s="10" t="s">
        <v>61</v>
      </c>
      <c r="E9" s="13" t="s">
        <v>26</v>
      </c>
      <c r="F9" s="14">
        <f>IF('Status Report'!H36+'Status Report'!H44+'Status Report'!H52+'Status Report'!H60=0,"",'Status Report'!H36+'Status Report'!H44+'Status Report'!H52+'Status Report'!H60)</f>
        <v>2.5</v>
      </c>
      <c r="G9" s="18">
        <f>IF('Status Report'!H68+'Status Report'!H76+'Status Report'!H84+'Status Report'!H92+'Status Report'!H100=0,"",'Status Report'!H68+'Status Report'!H76+'Status Report'!H84+'Status Report'!H92+'Status Report'!H100)</f>
        <v>1.5</v>
      </c>
      <c r="I9" s="19">
        <f t="shared" si="0"/>
        <v>4</v>
      </c>
      <c r="J9" s="11"/>
    </row>
    <row r="10" spans="1:10">
      <c r="A10" s="10" t="s">
        <v>49</v>
      </c>
      <c r="B10" s="10">
        <f>IF('Status Report'!L68=0,"",'Status Report'!L68)</f>
        <v>7.5</v>
      </c>
      <c r="E10" s="13" t="s">
        <v>27</v>
      </c>
      <c r="F10" s="14">
        <f>IF('Status Report'!I36+'Status Report'!I44+'Status Report'!I52+'Status Report'!I60=0,"",'Status Report'!I36+'Status Report'!I44+'Status Report'!I52+'Status Report'!I60)</f>
        <v>1</v>
      </c>
      <c r="G10" s="18">
        <f>IF('Status Report'!I68+'Status Report'!I76+'Status Report'!I84+'Status Report'!I92+'Status Report'!I100=0,"",'Status Report'!I68+'Status Report'!I76+'Status Report'!I84+'Status Report'!I92+'Status Report'!I100)</f>
        <v>7.5</v>
      </c>
      <c r="I10" s="19">
        <f t="shared" si="0"/>
        <v>8.5</v>
      </c>
      <c r="J10" s="11"/>
    </row>
    <row r="11" spans="1:10" ht="15" customHeight="1">
      <c r="A11" s="10" t="s">
        <v>50</v>
      </c>
      <c r="B11" s="10">
        <f>IF('Status Report'!L76=0,"",'Status Report'!L76)</f>
        <v>14.5</v>
      </c>
      <c r="E11" s="13" t="s">
        <v>28</v>
      </c>
      <c r="F11" s="14">
        <f>IF('Status Report'!J36+'Status Report'!J44+'Status Report'!J52+'Status Report'!J60=0,"",'Status Report'!J36+'Status Report'!J44+'Status Report'!J52+'Status Report'!J60)</f>
        <v>5</v>
      </c>
      <c r="G11" s="18">
        <f>IF('Status Report'!J68+'Status Report'!J76+'Status Report'!J84+'Status Report'!J92+'Status Report'!J100=0,"",'Status Report'!J68+'Status Report'!J76+'Status Report'!J84+'Status Report'!J92+'Status Report'!J100)</f>
        <v>20</v>
      </c>
      <c r="I11" s="19">
        <f t="shared" si="0"/>
        <v>25</v>
      </c>
      <c r="J11" s="11"/>
    </row>
    <row r="12" spans="1:10">
      <c r="A12" s="10" t="s">
        <v>51</v>
      </c>
      <c r="B12" s="10">
        <f>IF('Status Report'!L84=0,"",'Status Report'!L84)</f>
        <v>12</v>
      </c>
      <c r="E12" s="13" t="s">
        <v>48</v>
      </c>
      <c r="F12" s="14">
        <f>IF('Status Report'!K36+'Status Report'!K44+'Status Report'!K52+'Status Report'!K60=0,"",'Status Report'!K36+'Status Report'!K44+'Status Report'!K52+'Status Report'!K60)</f>
        <v>8</v>
      </c>
      <c r="G12" s="18">
        <f>IF('Status Report'!K68+'Status Report'!K76+'Status Report'!K84+'Status Report'!K92+'Status Report'!K100=0,"",'Status Report'!K68+'Status Report'!K76+'Status Report'!K84+'Status Report'!K92+'Status Report'!K100)</f>
        <v>12</v>
      </c>
      <c r="H12" s="11"/>
      <c r="I12" s="19">
        <f t="shared" si="0"/>
        <v>20</v>
      </c>
      <c r="J12" s="11"/>
    </row>
    <row r="13" spans="1:10">
      <c r="A13" s="10" t="s">
        <v>52</v>
      </c>
      <c r="B13" s="10">
        <f>IF('Status Report'!L92=0,"",'Status Report'!L92)</f>
        <v>11</v>
      </c>
      <c r="G13" s="18"/>
    </row>
    <row r="14" spans="1:10">
      <c r="A14" s="10" t="s">
        <v>69</v>
      </c>
      <c r="B14" s="10">
        <f>IF('Status Report'!L100=0,"",'Status Report'!L100)</f>
        <v>11.5</v>
      </c>
      <c r="E14" s="8" t="s">
        <v>57</v>
      </c>
      <c r="F14" s="16">
        <f>SUM(F3:F12)</f>
        <v>39.5</v>
      </c>
      <c r="G14" s="20">
        <f>SUM(G3:G12)</f>
        <v>56.5</v>
      </c>
      <c r="I14" s="20">
        <f>SUM(I3:I12)</f>
        <v>96</v>
      </c>
    </row>
  </sheetData>
  <mergeCells count="1">
    <mergeCell ref="F1:I1"/>
  </mergeCells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workbookViewId="0"/>
  </sheetViews>
  <sheetFormatPr defaultRowHeight="15"/>
  <cols>
    <col min="1" max="1" width="7.5703125" style="10" bestFit="1" customWidth="1"/>
    <col min="2" max="2" width="15" style="10" bestFit="1" customWidth="1"/>
    <col min="3" max="4" width="9.140625" style="10"/>
    <col min="5" max="5" width="36.28515625" style="10" bestFit="1" customWidth="1"/>
    <col min="6" max="7" width="7.140625" style="10" bestFit="1" customWidth="1"/>
    <col min="8" max="8" width="2.85546875" style="10" customWidth="1"/>
    <col min="9" max="9" width="7.28515625" style="10" bestFit="1" customWidth="1"/>
    <col min="10" max="16384" width="9.140625" style="10"/>
  </cols>
  <sheetData>
    <row r="1" spans="1:10">
      <c r="A1" s="15" t="s">
        <v>60</v>
      </c>
      <c r="B1" s="9">
        <f>'Status Report'!C7</f>
        <v>40632</v>
      </c>
      <c r="F1" s="101" t="s">
        <v>59</v>
      </c>
      <c r="G1" s="101"/>
      <c r="H1" s="101"/>
      <c r="I1" s="101"/>
      <c r="J1" s="17"/>
    </row>
    <row r="2" spans="1:10">
      <c r="E2" s="12"/>
      <c r="F2" s="10" t="s">
        <v>53</v>
      </c>
      <c r="G2" s="10" t="s">
        <v>63</v>
      </c>
      <c r="I2" s="10" t="s">
        <v>34</v>
      </c>
    </row>
    <row r="3" spans="1:10">
      <c r="A3" s="8" t="s">
        <v>53</v>
      </c>
      <c r="B3" s="10" t="s">
        <v>61</v>
      </c>
      <c r="E3" s="13" t="s">
        <v>20</v>
      </c>
      <c r="F3" s="14" t="str">
        <f>IF('Status Report'!B37+'Status Report'!B45+'Status Report'!B53+'Status Report'!B61=0,"",'Status Report'!B37+'Status Report'!B45+'Status Report'!B53+'Status Report'!B61)</f>
        <v/>
      </c>
      <c r="G3" s="14" t="str">
        <f>IF('Status Report'!B69+'Status Report'!B77+'Status Report'!B85+'Status Report'!B93+'Status Report'!B101=0,"",'Status Report'!B69+'Status Report'!B77+'Status Report'!B85+'Status Report'!B93+'Status Report'!B101)</f>
        <v/>
      </c>
      <c r="I3" s="18" t="str">
        <f>IF(SUM(F3:G3)=0,"",SUM(F3:G3))</f>
        <v/>
      </c>
      <c r="J3" s="19"/>
    </row>
    <row r="4" spans="1:10">
      <c r="A4" s="10" t="s">
        <v>49</v>
      </c>
      <c r="B4" s="10">
        <f>IF('Status Report'!L37=0, "",'Status Report'!L37)</f>
        <v>10</v>
      </c>
      <c r="E4" s="13" t="s">
        <v>21</v>
      </c>
      <c r="F4" s="14">
        <f>IF('Status Report'!C37+'Status Report'!C45+'Status Report'!C53+'Status Report'!C61=0,"",'Status Report'!C37+'Status Report'!C45+'Status Report'!C53+'Status Report'!C61)</f>
        <v>8</v>
      </c>
      <c r="G4" s="14" t="str">
        <f>IF('Status Report'!C69+'Status Report'!C77+'Status Report'!C85+'Status Report'!C93+'Status Report'!C101=0,"",'Status Report'!C69+'Status Report'!C77+'Status Report'!C85+'Status Report'!C93+'Status Report'!C101)</f>
        <v/>
      </c>
      <c r="I4" s="18">
        <f t="shared" ref="I4:I12" si="0">IF(SUM(F4:G4)=0,"",SUM(F4:G4))</f>
        <v>8</v>
      </c>
      <c r="J4" s="19"/>
    </row>
    <row r="5" spans="1:10">
      <c r="A5" s="10" t="s">
        <v>50</v>
      </c>
      <c r="B5" s="10">
        <f>IF('Status Report'!L45=0, "",'Status Report'!L45)</f>
        <v>7</v>
      </c>
      <c r="E5" s="13" t="s">
        <v>22</v>
      </c>
      <c r="F5" s="14">
        <f>IF('Status Report'!D37+'Status Report'!D45+'Status Report'!D53+'Status Report'!D61=0,"",'Status Report'!D37+'Status Report'!D45+'Status Report'!D53+'Status Report'!D61)</f>
        <v>5</v>
      </c>
      <c r="G5" s="14">
        <f>IF('Status Report'!D69+'Status Report'!D77+'Status Report'!D85+'Status Report'!D93+'Status Report'!D101=0,"",'Status Report'!D69+'Status Report'!D77+'Status Report'!D85+'Status Report'!D93+'Status Report'!D101)</f>
        <v>4</v>
      </c>
      <c r="I5" s="18">
        <f t="shared" si="0"/>
        <v>9</v>
      </c>
      <c r="J5" s="19"/>
    </row>
    <row r="6" spans="1:10">
      <c r="A6" s="10" t="s">
        <v>51</v>
      </c>
      <c r="B6" s="10">
        <f>IF('Status Report'!L53=0, "",'Status Report'!L53)</f>
        <v>11</v>
      </c>
      <c r="E6" s="13" t="s">
        <v>23</v>
      </c>
      <c r="F6" s="14" t="str">
        <f>IF('Status Report'!E37+'Status Report'!E45+'Status Report'!E53+'Status Report'!E61=0,"",'Status Report'!E37+'Status Report'!E45+'Status Report'!E53+'Status Report'!E61)</f>
        <v/>
      </c>
      <c r="G6" s="14" t="str">
        <f>IF('Status Report'!E69+'Status Report'!E77+'Status Report'!E85+'Status Report'!E93+'Status Report'!E101=0,"",'Status Report'!E69+'Status Report'!E77+'Status Report'!E85+'Status Report'!E93+'Status Report'!E101)</f>
        <v/>
      </c>
      <c r="I6" s="18" t="str">
        <f t="shared" si="0"/>
        <v/>
      </c>
      <c r="J6" s="19"/>
    </row>
    <row r="7" spans="1:10">
      <c r="A7" s="10" t="s">
        <v>52</v>
      </c>
      <c r="B7" s="10">
        <f>IF('Status Report'!L61=0, "",'Status Report'!L61)</f>
        <v>7</v>
      </c>
      <c r="E7" s="13" t="s">
        <v>24</v>
      </c>
      <c r="F7" s="14" t="str">
        <f>IF('Status Report'!F37+'Status Report'!F45+'Status Report'!F53+'Status Report'!F61=0,"",'Status Report'!F37+'Status Report'!F45+'Status Report'!F53+'Status Report'!F61)</f>
        <v/>
      </c>
      <c r="G7" s="14" t="str">
        <f>IF('Status Report'!F69+'Status Report'!F77+'Status Report'!F85+'Status Report'!F93+'Status Report'!F101=0,"",'Status Report'!F69+'Status Report'!F77+'Status Report'!F85+'Status Report'!F93+'Status Report'!F101)</f>
        <v/>
      </c>
      <c r="I7" s="18" t="str">
        <f t="shared" si="0"/>
        <v/>
      </c>
      <c r="J7" s="19"/>
    </row>
    <row r="8" spans="1:10">
      <c r="E8" s="13" t="s">
        <v>25</v>
      </c>
      <c r="F8" s="14">
        <f>IF('Status Report'!G37+'Status Report'!G45+'Status Report'!G53+'Status Report'!G61=0,"",'Status Report'!G37+'Status Report'!G45+'Status Report'!G53+'Status Report'!G61)</f>
        <v>3</v>
      </c>
      <c r="G8" s="14">
        <f>IF('Status Report'!G69+'Status Report'!G77+'Status Report'!G85+'Status Report'!G93+'Status Report'!G101=0,"",'Status Report'!G69+'Status Report'!G77+'Status Report'!G85+'Status Report'!G93+'Status Report'!G101)</f>
        <v>5</v>
      </c>
      <c r="I8" s="18">
        <f t="shared" si="0"/>
        <v>8</v>
      </c>
      <c r="J8" s="19"/>
    </row>
    <row r="9" spans="1:10">
      <c r="A9" s="18" t="s">
        <v>63</v>
      </c>
      <c r="B9" s="10" t="s">
        <v>61</v>
      </c>
      <c r="E9" s="13" t="s">
        <v>26</v>
      </c>
      <c r="F9" s="14">
        <f>IF('Status Report'!H37+'Status Report'!H45+'Status Report'!H53+'Status Report'!H61=0,"",'Status Report'!H37+'Status Report'!H45+'Status Report'!H53+'Status Report'!H61)</f>
        <v>5</v>
      </c>
      <c r="G9" s="14">
        <f>IF('Status Report'!H69+'Status Report'!H77+'Status Report'!H85+'Status Report'!H93+'Status Report'!H101=0,"",'Status Report'!H69+'Status Report'!H77+'Status Report'!H85+'Status Report'!H93+'Status Report'!H101)</f>
        <v>9</v>
      </c>
      <c r="I9" s="18">
        <f t="shared" si="0"/>
        <v>14</v>
      </c>
      <c r="J9" s="19"/>
    </row>
    <row r="10" spans="1:10">
      <c r="A10" s="10" t="s">
        <v>49</v>
      </c>
      <c r="B10" s="10">
        <f>IF('Status Report'!L69=0,"",'Status Report'!L69)</f>
        <v>7</v>
      </c>
      <c r="E10" s="13" t="s">
        <v>27</v>
      </c>
      <c r="F10" s="14">
        <f>IF('Status Report'!I37+'Status Report'!I45+'Status Report'!I53+'Status Report'!I61=0,"",'Status Report'!I37+'Status Report'!I45+'Status Report'!I53+'Status Report'!I61)</f>
        <v>3</v>
      </c>
      <c r="G10" s="14">
        <f>IF('Status Report'!I69+'Status Report'!I77+'Status Report'!I85+'Status Report'!I93+'Status Report'!I101=0,"",'Status Report'!I69+'Status Report'!I77+'Status Report'!I85+'Status Report'!I93+'Status Report'!I101)</f>
        <v>4</v>
      </c>
      <c r="I10" s="18">
        <f t="shared" si="0"/>
        <v>7</v>
      </c>
      <c r="J10" s="19"/>
    </row>
    <row r="11" spans="1:10">
      <c r="A11" s="10" t="s">
        <v>50</v>
      </c>
      <c r="B11" s="10">
        <f>IF('Status Report'!L77=0,"",'Status Report'!L77)</f>
        <v>13</v>
      </c>
      <c r="E11" s="13" t="s">
        <v>28</v>
      </c>
      <c r="F11" s="14">
        <f>IF('Status Report'!J37+'Status Report'!J45+'Status Report'!J53+'Status Report'!J61=0,"",'Status Report'!J37+'Status Report'!J45+'Status Report'!J53+'Status Report'!J61)</f>
        <v>3</v>
      </c>
      <c r="G11" s="14">
        <f>IF('Status Report'!J69+'Status Report'!J77+'Status Report'!J85+'Status Report'!J93+'Status Report'!J101=0,"",'Status Report'!J69+'Status Report'!J77+'Status Report'!J85+'Status Report'!J93+'Status Report'!J101)</f>
        <v>2</v>
      </c>
      <c r="I11" s="18">
        <f t="shared" si="0"/>
        <v>5</v>
      </c>
      <c r="J11" s="19"/>
    </row>
    <row r="12" spans="1:10">
      <c r="A12" s="10" t="s">
        <v>51</v>
      </c>
      <c r="B12" s="10">
        <f>IF('Status Report'!L85=0,"",'Status Report'!L85)</f>
        <v>4</v>
      </c>
      <c r="E12" s="13" t="s">
        <v>48</v>
      </c>
      <c r="F12" s="14">
        <f>IF('Status Report'!K37+'Status Report'!K45+'Status Report'!K53+'Status Report'!K61=0,"",'Status Report'!K37+'Status Report'!K45+'Status Report'!K53+'Status Report'!K61)</f>
        <v>8</v>
      </c>
      <c r="G12" s="14">
        <f>IF('Status Report'!K69+'Status Report'!K77+'Status Report'!K85+'Status Report'!K93+'Status Report'!K101=0,"",'Status Report'!K69+'Status Report'!K77+'Status Report'!K85+'Status Report'!K93+'Status Report'!K101)</f>
        <v>12</v>
      </c>
      <c r="H12" s="18"/>
      <c r="I12" s="18">
        <f t="shared" si="0"/>
        <v>20</v>
      </c>
      <c r="J12" s="19"/>
    </row>
    <row r="13" spans="1:10">
      <c r="A13" s="10" t="s">
        <v>52</v>
      </c>
      <c r="B13" s="10">
        <f>IF('Status Report'!L93=0,"",'Status Report'!L93)</f>
        <v>6</v>
      </c>
      <c r="H13" s="18"/>
    </row>
    <row r="14" spans="1:10">
      <c r="A14" s="10" t="s">
        <v>69</v>
      </c>
      <c r="B14" s="10">
        <f>IF('Status Report'!L101=0,"",'Status Report'!L101)</f>
        <v>6</v>
      </c>
      <c r="E14" s="8" t="s">
        <v>57</v>
      </c>
      <c r="F14" s="16">
        <f>SUM(F3:F12)</f>
        <v>35</v>
      </c>
      <c r="G14" s="16">
        <f>SUM(G3:G12)</f>
        <v>36</v>
      </c>
      <c r="H14" s="20"/>
      <c r="I14" s="20">
        <f>SUM(I3:I12)</f>
        <v>71</v>
      </c>
      <c r="J14" s="20"/>
    </row>
  </sheetData>
  <mergeCells count="1">
    <mergeCell ref="F1:I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4"/>
  <sheetViews>
    <sheetView workbookViewId="0"/>
  </sheetViews>
  <sheetFormatPr defaultRowHeight="15"/>
  <cols>
    <col min="1" max="1" width="7.5703125" style="10" bestFit="1" customWidth="1"/>
    <col min="2" max="2" width="15" style="10" bestFit="1" customWidth="1"/>
    <col min="3" max="4" width="9.140625" style="10"/>
    <col min="5" max="5" width="36.28515625" style="10" bestFit="1" customWidth="1"/>
    <col min="6" max="7" width="7.140625" style="10" bestFit="1" customWidth="1"/>
    <col min="8" max="8" width="2.85546875" style="10" customWidth="1"/>
    <col min="9" max="9" width="7.28515625" style="10" bestFit="1" customWidth="1"/>
    <col min="10" max="16384" width="9.140625" style="10"/>
  </cols>
  <sheetData>
    <row r="1" spans="1:9">
      <c r="A1" s="15" t="s">
        <v>60</v>
      </c>
      <c r="B1" s="9">
        <f>'Status Report'!C7</f>
        <v>40632</v>
      </c>
      <c r="F1" s="101" t="s">
        <v>59</v>
      </c>
      <c r="G1" s="101"/>
      <c r="H1" s="101"/>
      <c r="I1" s="101"/>
    </row>
    <row r="2" spans="1:9">
      <c r="E2" s="12"/>
      <c r="F2" s="10" t="s">
        <v>53</v>
      </c>
      <c r="G2" s="10" t="s">
        <v>63</v>
      </c>
      <c r="I2" s="10" t="s">
        <v>34</v>
      </c>
    </row>
    <row r="3" spans="1:9">
      <c r="A3" s="8" t="s">
        <v>53</v>
      </c>
      <c r="B3" s="10" t="s">
        <v>61</v>
      </c>
      <c r="E3" s="13" t="s">
        <v>20</v>
      </c>
      <c r="F3" s="14" t="str">
        <f>IF('Status Report'!B38+'Status Report'!B46+'Status Report'!B54+'Status Report'!B62=0,"",'Status Report'!B38+'Status Report'!B46+'Status Report'!B54+'Status Report'!B62)</f>
        <v/>
      </c>
      <c r="G3" s="18" t="str">
        <f>IF('Status Report'!B70+'Status Report'!B78+'Status Report'!B86+'Status Report'!B94+'Status Report'!B102=0,"",'Status Report'!B70+'Status Report'!B78+'Status Report'!B86+'Status Report'!B94+'Status Report'!B102)</f>
        <v/>
      </c>
      <c r="I3" s="18" t="str">
        <f>IF(SUM(F3:G3)=0,"",SUM(F3:G3))</f>
        <v/>
      </c>
    </row>
    <row r="4" spans="1:9">
      <c r="A4" s="10" t="s">
        <v>49</v>
      </c>
      <c r="B4" s="10">
        <f>IF('Status Report'!L38=0, "",'Status Report'!L38)</f>
        <v>10</v>
      </c>
      <c r="E4" s="13" t="s">
        <v>21</v>
      </c>
      <c r="F4" s="14">
        <f>IF('Status Report'!C38+'Status Report'!C46+'Status Report'!C54+'Status Report'!C62=0,"",'Status Report'!C38+'Status Report'!C46+'Status Report'!C54+'Status Report'!C62)</f>
        <v>4</v>
      </c>
      <c r="G4" s="18" t="str">
        <f>IF('Status Report'!C70+'Status Report'!C78+'Status Report'!C86+'Status Report'!C94+'Status Report'!C102=0,"",'Status Report'!C70+'Status Report'!C78+'Status Report'!C86+'Status Report'!C94+'Status Report'!C102)</f>
        <v/>
      </c>
      <c r="I4" s="18">
        <f t="shared" ref="I4:I12" si="0">IF(SUM(F4:G4)=0,"",SUM(F4:G4))</f>
        <v>4</v>
      </c>
    </row>
    <row r="5" spans="1:9">
      <c r="A5" s="10" t="s">
        <v>50</v>
      </c>
      <c r="B5" s="10">
        <f>IF('Status Report'!L46=0, "",'Status Report'!L46)</f>
        <v>8</v>
      </c>
      <c r="E5" s="13" t="s">
        <v>22</v>
      </c>
      <c r="F5" s="14" t="str">
        <f>IF('Status Report'!D38+'Status Report'!D46+'Status Report'!D54+'Status Report'!D62=0,"",'Status Report'!D38+'Status Report'!D46+'Status Report'!D54+'Status Report'!D62)</f>
        <v/>
      </c>
      <c r="G5" s="18" t="str">
        <f>IF('Status Report'!D70+'Status Report'!D78+'Status Report'!D86+'Status Report'!D94+'Status Report'!D102=0,"",'Status Report'!D70+'Status Report'!D78+'Status Report'!D86+'Status Report'!D94+'Status Report'!D102)</f>
        <v/>
      </c>
      <c r="I5" s="18" t="str">
        <f t="shared" si="0"/>
        <v/>
      </c>
    </row>
    <row r="6" spans="1:9">
      <c r="A6" s="10" t="s">
        <v>51</v>
      </c>
      <c r="B6" s="10">
        <f>IF('Status Report'!L54=0, "",'Status Report'!L54)</f>
        <v>7</v>
      </c>
      <c r="E6" s="13" t="s">
        <v>23</v>
      </c>
      <c r="F6" s="14" t="str">
        <f>IF('Status Report'!E38+'Status Report'!E46+'Status Report'!E54+'Status Report'!E62=0,"",'Status Report'!E38+'Status Report'!E46+'Status Report'!E54+'Status Report'!E62)</f>
        <v/>
      </c>
      <c r="G6" s="18" t="str">
        <f>IF('Status Report'!E70+'Status Report'!E78+'Status Report'!E86+'Status Report'!E94+'Status Report'!E102=0,"",'Status Report'!E70+'Status Report'!E78+'Status Report'!E86+'Status Report'!E94+'Status Report'!E102)</f>
        <v/>
      </c>
      <c r="I6" s="18" t="str">
        <f t="shared" si="0"/>
        <v/>
      </c>
    </row>
    <row r="7" spans="1:9">
      <c r="A7" s="10" t="s">
        <v>52</v>
      </c>
      <c r="B7" s="10">
        <f>IF('Status Report'!L62=0, "",'Status Report'!L62)</f>
        <v>7</v>
      </c>
      <c r="E7" s="13" t="s">
        <v>24</v>
      </c>
      <c r="F7" s="14">
        <f>IF('Status Report'!F38+'Status Report'!F46+'Status Report'!F54+'Status Report'!F62=0,"",'Status Report'!F38+'Status Report'!F46+'Status Report'!F54+'Status Report'!F62)</f>
        <v>3</v>
      </c>
      <c r="G7" s="18">
        <f>IF('Status Report'!F70+'Status Report'!F78+'Status Report'!F86+'Status Report'!F94+'Status Report'!F102=0,"",'Status Report'!F70+'Status Report'!F78+'Status Report'!F86+'Status Report'!F94+'Status Report'!F102)</f>
        <v>1</v>
      </c>
      <c r="I7" s="18">
        <f t="shared" si="0"/>
        <v>4</v>
      </c>
    </row>
    <row r="8" spans="1:9">
      <c r="E8" s="13" t="s">
        <v>25</v>
      </c>
      <c r="F8" s="14">
        <f>IF('Status Report'!G38+'Status Report'!G46+'Status Report'!G54+'Status Report'!G62=0,"",'Status Report'!G38+'Status Report'!G46+'Status Report'!G54+'Status Report'!G62)</f>
        <v>13</v>
      </c>
      <c r="G8" s="18">
        <f>IF('Status Report'!G70+'Status Report'!G78+'Status Report'!G86+'Status Report'!G94+'Status Report'!G102=0,"",'Status Report'!G70+'Status Report'!G78+'Status Report'!G86+'Status Report'!G94+'Status Report'!G102)</f>
        <v>5</v>
      </c>
      <c r="I8" s="18">
        <f t="shared" si="0"/>
        <v>18</v>
      </c>
    </row>
    <row r="9" spans="1:9">
      <c r="A9" s="18" t="s">
        <v>63</v>
      </c>
      <c r="B9" s="10" t="s">
        <v>61</v>
      </c>
      <c r="E9" s="13" t="s">
        <v>26</v>
      </c>
      <c r="F9" s="14" t="str">
        <f>IF('Status Report'!H38+'Status Report'!H46+'Status Report'!H54+'Status Report'!H62=0,"",'Status Report'!H38+'Status Report'!H46+'Status Report'!H54+'Status Report'!H62)</f>
        <v/>
      </c>
      <c r="G9" s="18" t="str">
        <f>IF('Status Report'!H70+'Status Report'!H78+'Status Report'!H86+'Status Report'!H94+'Status Report'!H102=0,"",'Status Report'!H70+'Status Report'!H78+'Status Report'!H86+'Status Report'!H94+'Status Report'!H102)</f>
        <v/>
      </c>
      <c r="I9" s="18" t="str">
        <f t="shared" si="0"/>
        <v/>
      </c>
    </row>
    <row r="10" spans="1:9">
      <c r="A10" s="10" t="s">
        <v>49</v>
      </c>
      <c r="B10" s="10">
        <f>IF('Status Report'!L70=0,"",'Status Report'!L70)</f>
        <v>9</v>
      </c>
      <c r="E10" s="13" t="s">
        <v>27</v>
      </c>
      <c r="F10" s="14">
        <f>IF('Status Report'!I38+'Status Report'!I46+'Status Report'!I54+'Status Report'!I62=0,"",'Status Report'!I38+'Status Report'!I46+'Status Report'!I54+'Status Report'!I62)</f>
        <v>1</v>
      </c>
      <c r="G10" s="18">
        <f>IF('Status Report'!I70+'Status Report'!I78+'Status Report'!I86+'Status Report'!I94+'Status Report'!I102=0,"",'Status Report'!I70+'Status Report'!I78+'Status Report'!I86+'Status Report'!I94+'Status Report'!I102)</f>
        <v>2</v>
      </c>
      <c r="I10" s="18">
        <f t="shared" si="0"/>
        <v>3</v>
      </c>
    </row>
    <row r="11" spans="1:9">
      <c r="A11" s="10" t="s">
        <v>50</v>
      </c>
      <c r="B11" s="10">
        <f>IF('Status Report'!L78=0,"",'Status Report'!L78)</f>
        <v>5</v>
      </c>
      <c r="E11" s="13" t="s">
        <v>28</v>
      </c>
      <c r="F11" s="14" t="str">
        <f>IF('Status Report'!J38+'Status Report'!J46+'Status Report'!J54+'Status Report'!J62=0,"",'Status Report'!J38+'Status Report'!J46+'Status Report'!J54+'Status Report'!J62)</f>
        <v/>
      </c>
      <c r="G11" s="18">
        <f>IF('Status Report'!J70+'Status Report'!J78+'Status Report'!J86+'Status Report'!J94+'Status Report'!J102=0,"",'Status Report'!J70+'Status Report'!J78+'Status Report'!J86+'Status Report'!J94+'Status Report'!J102)</f>
        <v>9</v>
      </c>
      <c r="I11" s="18">
        <f t="shared" si="0"/>
        <v>9</v>
      </c>
    </row>
    <row r="12" spans="1:9">
      <c r="A12" s="10" t="s">
        <v>51</v>
      </c>
      <c r="B12" s="10" t="str">
        <f>IF('Status Report'!L86=0,"",'Status Report'!L86)</f>
        <v/>
      </c>
      <c r="E12" s="13" t="s">
        <v>48</v>
      </c>
      <c r="F12" s="14">
        <f>IF('Status Report'!K38+'Status Report'!K46+'Status Report'!K54+'Status Report'!K62=0,"",'Status Report'!K38+'Status Report'!K46+'Status Report'!K54+'Status Report'!K62)</f>
        <v>11</v>
      </c>
      <c r="G12" s="18">
        <f>IF('Status Report'!K70+'Status Report'!K78+'Status Report'!K86+'Status Report'!K94+'Status Report'!K102=0,"",'Status Report'!K70+'Status Report'!K78+'Status Report'!K86+'Status Report'!K94+'Status Report'!K102)</f>
        <v>10</v>
      </c>
      <c r="I12" s="18">
        <f t="shared" si="0"/>
        <v>21</v>
      </c>
    </row>
    <row r="13" spans="1:9">
      <c r="A13" s="10" t="s">
        <v>52</v>
      </c>
      <c r="B13" s="10">
        <f>IF('Status Report'!L94=0,"",'Status Report'!L94)</f>
        <v>7</v>
      </c>
    </row>
    <row r="14" spans="1:9">
      <c r="A14" s="10" t="s">
        <v>69</v>
      </c>
      <c r="B14" s="10">
        <f>IF('Status Report'!L102=0,"",'Status Report'!L102)</f>
        <v>6</v>
      </c>
      <c r="E14" s="8" t="s">
        <v>57</v>
      </c>
      <c r="F14" s="16">
        <f>SUM(F3:F12)</f>
        <v>32</v>
      </c>
      <c r="G14" s="20">
        <f>SUM(G3:G12)</f>
        <v>27</v>
      </c>
      <c r="I14" s="20">
        <f>SUM(I3:I12)</f>
        <v>59</v>
      </c>
    </row>
  </sheetData>
  <mergeCells count="1">
    <mergeCell ref="F1:I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workbookViewId="0"/>
  </sheetViews>
  <sheetFormatPr defaultRowHeight="15"/>
  <cols>
    <col min="1" max="1" width="7.5703125" style="10" bestFit="1" customWidth="1"/>
    <col min="2" max="2" width="15" style="10" bestFit="1" customWidth="1"/>
    <col min="3" max="4" width="9.140625" style="10"/>
    <col min="5" max="5" width="36.28515625" style="10" bestFit="1" customWidth="1"/>
    <col min="6" max="7" width="7.140625" style="10" bestFit="1" customWidth="1"/>
    <col min="8" max="8" width="2.85546875" style="10" customWidth="1"/>
    <col min="9" max="9" width="7.28515625" style="10" bestFit="1" customWidth="1"/>
    <col min="10" max="16384" width="9.140625" style="10"/>
  </cols>
  <sheetData>
    <row r="1" spans="1:9">
      <c r="A1" s="15" t="s">
        <v>60</v>
      </c>
      <c r="B1" s="9">
        <f>'Status Report'!C7</f>
        <v>40632</v>
      </c>
      <c r="F1" s="101" t="s">
        <v>59</v>
      </c>
      <c r="G1" s="101"/>
      <c r="H1" s="101"/>
      <c r="I1" s="101"/>
    </row>
    <row r="2" spans="1:9">
      <c r="E2" s="12"/>
      <c r="F2" s="10" t="s">
        <v>53</v>
      </c>
      <c r="G2" s="10" t="s">
        <v>63</v>
      </c>
      <c r="I2" s="10" t="s">
        <v>34</v>
      </c>
    </row>
    <row r="3" spans="1:9">
      <c r="A3" s="8" t="s">
        <v>53</v>
      </c>
      <c r="B3" s="10" t="s">
        <v>61</v>
      </c>
      <c r="E3" s="13" t="s">
        <v>20</v>
      </c>
      <c r="F3" s="14" t="str">
        <f>IF('Status Report'!B39+'Status Report'!B47+'Status Report'!B55+'Status Report'!B63=0,"",'Status Report'!B39+'Status Report'!B47+'Status Report'!B55+'Status Report'!B63)</f>
        <v/>
      </c>
      <c r="G3" s="18" t="str">
        <f>IF('Status Report'!B71+'Status Report'!B79+'Status Report'!B87+'Status Report'!B95+'Status Report'!B103=0,"",'Status Report'!B71+'Status Report'!B79+'Status Report'!B87+'Status Report'!B95+'Status Report'!B103)</f>
        <v/>
      </c>
      <c r="I3" s="10" t="str">
        <f>IF(SUM(F3:G3)=0,"",SUM(F3:G3))</f>
        <v/>
      </c>
    </row>
    <row r="4" spans="1:9">
      <c r="A4" s="10" t="s">
        <v>49</v>
      </c>
      <c r="B4" s="10">
        <f>IF('Status Report'!L39=0, "",'Status Report'!L39)</f>
        <v>10</v>
      </c>
      <c r="E4" s="13" t="s">
        <v>21</v>
      </c>
      <c r="F4" s="14">
        <f>IF('Status Report'!C39+'Status Report'!C47+'Status Report'!C55+'Status Report'!C63=0,"",'Status Report'!C39+'Status Report'!C47+'Status Report'!C55+'Status Report'!C63)</f>
        <v>5</v>
      </c>
      <c r="G4" s="18" t="str">
        <f>IF('Status Report'!C71+'Status Report'!C79+'Status Report'!C87+'Status Report'!C95+'Status Report'!C103=0,"",'Status Report'!C71+'Status Report'!C79+'Status Report'!C87+'Status Report'!C95+'Status Report'!C103)</f>
        <v/>
      </c>
      <c r="I4" s="10">
        <f t="shared" ref="I4:I12" si="0">IF(SUM(F4:G4)=0,"",SUM(F4:G4))</f>
        <v>5</v>
      </c>
    </row>
    <row r="5" spans="1:9">
      <c r="A5" s="10" t="s">
        <v>50</v>
      </c>
      <c r="B5" s="10">
        <f>IF('Status Report'!L47=0, "",'Status Report'!L47)</f>
        <v>7</v>
      </c>
      <c r="E5" s="13" t="s">
        <v>22</v>
      </c>
      <c r="F5" s="14">
        <f>IF('Status Report'!D39+'Status Report'!D47+'Status Report'!D55+'Status Report'!D63=0,"",'Status Report'!D39+'Status Report'!D47+'Status Report'!D55+'Status Report'!D63)</f>
        <v>6</v>
      </c>
      <c r="G5" s="18" t="str">
        <f>IF('Status Report'!D71+'Status Report'!D79+'Status Report'!D87+'Status Report'!D95+'Status Report'!D103=0,"",'Status Report'!D71+'Status Report'!D79+'Status Report'!D87+'Status Report'!D95+'Status Report'!D103)</f>
        <v/>
      </c>
      <c r="I5" s="10">
        <f t="shared" si="0"/>
        <v>6</v>
      </c>
    </row>
    <row r="6" spans="1:9">
      <c r="A6" s="10" t="s">
        <v>51</v>
      </c>
      <c r="B6" s="10">
        <f>IF('Status Report'!L55=0, "",'Status Report'!L55)</f>
        <v>7</v>
      </c>
      <c r="E6" s="13" t="s">
        <v>23</v>
      </c>
      <c r="F6" s="14">
        <f>IF('Status Report'!E39+'Status Report'!E47+'Status Report'!E55+'Status Report'!E63=0,"",'Status Report'!E39+'Status Report'!E47+'Status Report'!E55+'Status Report'!E63)</f>
        <v>6</v>
      </c>
      <c r="G6" s="18">
        <f>IF('Status Report'!E71+'Status Report'!E79+'Status Report'!E87+'Status Report'!E95+'Status Report'!E103=0,"",'Status Report'!E71+'Status Report'!E79+'Status Report'!E87+'Status Report'!E95+'Status Report'!E103)</f>
        <v>9</v>
      </c>
      <c r="I6" s="10">
        <f t="shared" si="0"/>
        <v>15</v>
      </c>
    </row>
    <row r="7" spans="1:9">
      <c r="A7" s="10" t="s">
        <v>52</v>
      </c>
      <c r="B7" s="10">
        <f>IF('Status Report'!L63=0, "",'Status Report'!L63)</f>
        <v>13</v>
      </c>
      <c r="E7" s="13" t="s">
        <v>24</v>
      </c>
      <c r="F7" s="14" t="str">
        <f>IF('Status Report'!F39+'Status Report'!F47+'Status Report'!F55+'Status Report'!F63=0,"",'Status Report'!F39+'Status Report'!F47+'Status Report'!F55+'Status Report'!F63)</f>
        <v/>
      </c>
      <c r="G7" s="18" t="str">
        <f>IF('Status Report'!F71+'Status Report'!F79+'Status Report'!F87+'Status Report'!F95+'Status Report'!F103=0,"",'Status Report'!F71+'Status Report'!F79+'Status Report'!F87+'Status Report'!F95+'Status Report'!F103)</f>
        <v/>
      </c>
      <c r="I7" s="10" t="str">
        <f t="shared" si="0"/>
        <v/>
      </c>
    </row>
    <row r="8" spans="1:9">
      <c r="E8" s="13" t="s">
        <v>25</v>
      </c>
      <c r="F8" s="14">
        <f>IF('Status Report'!G39+'Status Report'!G47+'Status Report'!G55+'Status Report'!G63=0,"",'Status Report'!G39+'Status Report'!G47+'Status Report'!G55+'Status Report'!G63)</f>
        <v>2</v>
      </c>
      <c r="G8" s="18">
        <f>IF('Status Report'!G71+'Status Report'!G79+'Status Report'!G87+'Status Report'!G95+'Status Report'!G103=0,"",'Status Report'!G71+'Status Report'!G79+'Status Report'!G87+'Status Report'!G95+'Status Report'!G103)</f>
        <v>2</v>
      </c>
      <c r="I8" s="10">
        <f t="shared" si="0"/>
        <v>4</v>
      </c>
    </row>
    <row r="9" spans="1:9">
      <c r="A9" s="18" t="s">
        <v>63</v>
      </c>
      <c r="B9" s="10" t="s">
        <v>61</v>
      </c>
      <c r="E9" s="13" t="s">
        <v>26</v>
      </c>
      <c r="F9" s="14">
        <f>IF('Status Report'!H39+'Status Report'!H47+'Status Report'!H55+'Status Report'!H63=0,"",'Status Report'!H39+'Status Report'!H47+'Status Report'!H55+'Status Report'!H63)</f>
        <v>6</v>
      </c>
      <c r="G9" s="18">
        <f>IF('Status Report'!H71+'Status Report'!H79+'Status Report'!H87+'Status Report'!H95+'Status Report'!H103=0,"",'Status Report'!H71+'Status Report'!H79+'Status Report'!H87+'Status Report'!H95+'Status Report'!H103)</f>
        <v>11</v>
      </c>
      <c r="I9" s="10">
        <f t="shared" si="0"/>
        <v>17</v>
      </c>
    </row>
    <row r="10" spans="1:9">
      <c r="A10" s="10" t="s">
        <v>49</v>
      </c>
      <c r="B10" s="10">
        <f>IF('Status Report'!L71=0,"",'Status Report'!L71)</f>
        <v>4</v>
      </c>
      <c r="E10" s="13" t="s">
        <v>27</v>
      </c>
      <c r="F10" s="14" t="str">
        <f>IF('Status Report'!I39+'Status Report'!I47+'Status Report'!I55+'Status Report'!I63=0,"",'Status Report'!I39+'Status Report'!I47+'Status Report'!I55+'Status Report'!I63)</f>
        <v/>
      </c>
      <c r="G10" s="18" t="str">
        <f>IF('Status Report'!I71+'Status Report'!I79+'Status Report'!I87+'Status Report'!I95+'Status Report'!I103=0,"",'Status Report'!I71+'Status Report'!I79+'Status Report'!I87+'Status Report'!I95+'Status Report'!I103)</f>
        <v/>
      </c>
      <c r="I10" s="10" t="str">
        <f t="shared" si="0"/>
        <v/>
      </c>
    </row>
    <row r="11" spans="1:9">
      <c r="A11" s="10" t="s">
        <v>50</v>
      </c>
      <c r="B11" s="10">
        <f>IF('Status Report'!L79=0,"",'Status Report'!L79)</f>
        <v>4</v>
      </c>
      <c r="E11" s="13" t="s">
        <v>28</v>
      </c>
      <c r="F11" s="14">
        <f>IF('Status Report'!J39+'Status Report'!J47+'Status Report'!J55+'Status Report'!J63=0,"",'Status Report'!J39+'Status Report'!J47+'Status Report'!J55+'Status Report'!J63)</f>
        <v>6</v>
      </c>
      <c r="G11" s="18" t="str">
        <f>IF('Status Report'!J71+'Status Report'!J79+'Status Report'!J87+'Status Report'!J95+'Status Report'!J103=0,"",'Status Report'!J71+'Status Report'!J79+'Status Report'!J87+'Status Report'!J95+'Status Report'!J103)</f>
        <v/>
      </c>
      <c r="I11" s="10">
        <f t="shared" si="0"/>
        <v>6</v>
      </c>
    </row>
    <row r="12" spans="1:9">
      <c r="A12" s="10" t="s">
        <v>51</v>
      </c>
      <c r="B12" s="10">
        <f>IF('Status Report'!L87=0,"",'Status Report'!L87)</f>
        <v>4</v>
      </c>
      <c r="E12" s="13" t="s">
        <v>48</v>
      </c>
      <c r="F12" s="14">
        <f>IF('Status Report'!K39+'Status Report'!K47+'Status Report'!K55+'Status Report'!K63=0,"",'Status Report'!K39+'Status Report'!K47+'Status Report'!K55+'Status Report'!K63)</f>
        <v>6</v>
      </c>
      <c r="G12" s="18">
        <f>IF('Status Report'!K71+'Status Report'!K79+'Status Report'!K87+'Status Report'!K95+'Status Report'!K103=0,"",'Status Report'!K71+'Status Report'!K79+'Status Report'!K87+'Status Report'!K95+'Status Report'!K103)</f>
        <v>6</v>
      </c>
      <c r="I12" s="10">
        <f t="shared" si="0"/>
        <v>12</v>
      </c>
    </row>
    <row r="13" spans="1:9">
      <c r="A13" s="10" t="s">
        <v>52</v>
      </c>
      <c r="B13" s="10">
        <f>IF('Status Report'!L95=0,"",'Status Report'!L95)</f>
        <v>6</v>
      </c>
    </row>
    <row r="14" spans="1:9">
      <c r="A14" s="10" t="s">
        <v>69</v>
      </c>
      <c r="B14" s="10">
        <f>IF('Status Report'!L103=0,"",'Status Report'!L103)</f>
        <v>10</v>
      </c>
      <c r="E14" s="8" t="s">
        <v>57</v>
      </c>
      <c r="F14" s="16">
        <f>SUM(F3:F12)</f>
        <v>37</v>
      </c>
      <c r="G14" s="20">
        <f>SUM(G3:G12)</f>
        <v>28</v>
      </c>
      <c r="I14" s="20">
        <f>SUM(I3:I12)</f>
        <v>65</v>
      </c>
    </row>
  </sheetData>
  <mergeCells count="1">
    <mergeCell ref="F1:I1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4"/>
  <sheetViews>
    <sheetView workbookViewId="0"/>
  </sheetViews>
  <sheetFormatPr defaultRowHeight="15"/>
  <cols>
    <col min="1" max="1" width="7.5703125" style="10" bestFit="1" customWidth="1"/>
    <col min="2" max="2" width="15" style="10" bestFit="1" customWidth="1"/>
    <col min="3" max="4" width="9.140625" style="10"/>
    <col min="5" max="5" width="36.28515625" style="10" bestFit="1" customWidth="1"/>
    <col min="6" max="7" width="7.140625" style="10" bestFit="1" customWidth="1"/>
    <col min="8" max="8" width="2.85546875" style="10" customWidth="1"/>
    <col min="9" max="9" width="7.28515625" style="10" bestFit="1" customWidth="1"/>
    <col min="10" max="16384" width="9.140625" style="10"/>
  </cols>
  <sheetData>
    <row r="1" spans="1:9">
      <c r="A1" s="15" t="s">
        <v>60</v>
      </c>
      <c r="B1" s="9">
        <f>'Status Report'!C7</f>
        <v>40632</v>
      </c>
      <c r="F1" s="101" t="s">
        <v>59</v>
      </c>
      <c r="G1" s="101"/>
      <c r="H1" s="101"/>
      <c r="I1" s="101"/>
    </row>
    <row r="2" spans="1:9">
      <c r="E2" s="12"/>
      <c r="F2" s="10" t="s">
        <v>53</v>
      </c>
      <c r="G2" s="10" t="s">
        <v>63</v>
      </c>
      <c r="I2" s="10" t="s">
        <v>34</v>
      </c>
    </row>
    <row r="3" spans="1:9">
      <c r="A3" s="8" t="s">
        <v>53</v>
      </c>
      <c r="B3" s="10" t="s">
        <v>61</v>
      </c>
      <c r="E3" s="13" t="s">
        <v>20</v>
      </c>
      <c r="F3" s="14">
        <f>IF('Status Report'!B40+'Status Report'!B48+'Status Report'!B56+'Status Report'!B64=0,"",'Status Report'!B40+'Status Report'!B48+'Status Report'!B56+'Status Report'!B64)</f>
        <v>1</v>
      </c>
      <c r="G3" s="18" t="str">
        <f>IF('Status Report'!B72+'Status Report'!B80+'Status Report'!B88+'Status Report'!B96+'Status Report'!B104=0,"",'Status Report'!B72+'Status Report'!B80+'Status Report'!B88+'Status Report'!B96+'Status Report'!B104)</f>
        <v/>
      </c>
      <c r="I3" s="18">
        <f>IF(SUM(F3:G3)=0,"",SUM(F3:G3))</f>
        <v>1</v>
      </c>
    </row>
    <row r="4" spans="1:9">
      <c r="A4" s="10" t="s">
        <v>49</v>
      </c>
      <c r="B4" s="10">
        <f>IF('Status Report'!L40=0, "",'Status Report'!L40)</f>
        <v>10</v>
      </c>
      <c r="E4" s="13" t="s">
        <v>21</v>
      </c>
      <c r="F4" s="14">
        <f>IF('Status Report'!C40+'Status Report'!C48+'Status Report'!C56+'Status Report'!C64=0,"",'Status Report'!C40+'Status Report'!C48+'Status Report'!C56+'Status Report'!C64)</f>
        <v>3</v>
      </c>
      <c r="G4" s="18" t="str">
        <f>IF('Status Report'!C72+'Status Report'!C80+'Status Report'!C88+'Status Report'!C96+'Status Report'!C104=0,"",'Status Report'!C72+'Status Report'!C80+'Status Report'!C88+'Status Report'!C96+'Status Report'!C104)</f>
        <v/>
      </c>
      <c r="I4" s="18">
        <f t="shared" ref="I4:I12" si="0">IF(SUM(F4:G4)=0,"",SUM(F4:G4))</f>
        <v>3</v>
      </c>
    </row>
    <row r="5" spans="1:9">
      <c r="A5" s="10" t="s">
        <v>50</v>
      </c>
      <c r="B5" s="10">
        <f>IF('Status Report'!L48=0, "",'Status Report'!L48)</f>
        <v>6</v>
      </c>
      <c r="E5" s="13" t="s">
        <v>22</v>
      </c>
      <c r="F5" s="14">
        <f>IF('Status Report'!D40+'Status Report'!D48+'Status Report'!D56+'Status Report'!D64=0,"",'Status Report'!D40+'Status Report'!D48+'Status Report'!D56+'Status Report'!D64)</f>
        <v>3</v>
      </c>
      <c r="G5" s="18" t="str">
        <f>IF('Status Report'!D72+'Status Report'!D80+'Status Report'!D88+'Status Report'!D96+'Status Report'!D104=0,"",'Status Report'!D72+'Status Report'!D80+'Status Report'!D88+'Status Report'!D96+'Status Report'!D104)</f>
        <v/>
      </c>
      <c r="I5" s="18">
        <f t="shared" si="0"/>
        <v>3</v>
      </c>
    </row>
    <row r="6" spans="1:9">
      <c r="A6" s="10" t="s">
        <v>51</v>
      </c>
      <c r="B6" s="10">
        <f>IF('Status Report'!L56=0, "",'Status Report'!L56)</f>
        <v>13</v>
      </c>
      <c r="E6" s="13" t="s">
        <v>23</v>
      </c>
      <c r="F6" s="14">
        <f>IF('Status Report'!E40+'Status Report'!E48+'Status Report'!E56+'Status Report'!E64=0,"",'Status Report'!E40+'Status Report'!E48+'Status Report'!E56+'Status Report'!E64)</f>
        <v>1</v>
      </c>
      <c r="G6" s="18" t="str">
        <f>IF('Status Report'!E72+'Status Report'!E80+'Status Report'!E88+'Status Report'!E96+'Status Report'!E104=0,"",'Status Report'!E72+'Status Report'!E80+'Status Report'!E88+'Status Report'!E96+'Status Report'!E104)</f>
        <v/>
      </c>
      <c r="I6" s="18">
        <f t="shared" si="0"/>
        <v>1</v>
      </c>
    </row>
    <row r="7" spans="1:9">
      <c r="A7" s="10" t="s">
        <v>52</v>
      </c>
      <c r="B7" s="10">
        <f>IF('Status Report'!L64=0, "",'Status Report'!L64)</f>
        <v>23</v>
      </c>
      <c r="E7" s="13" t="s">
        <v>24</v>
      </c>
      <c r="F7" s="14">
        <f>IF('Status Report'!F40+'Status Report'!F48+'Status Report'!F56+'Status Report'!F64=0,"",'Status Report'!F40+'Status Report'!F48+'Status Report'!F56+'Status Report'!F64)</f>
        <v>3</v>
      </c>
      <c r="G7" s="18" t="str">
        <f>IF('Status Report'!F72+'Status Report'!F80+'Status Report'!F88+'Status Report'!F96+'Status Report'!F104=0,"",'Status Report'!F72+'Status Report'!F80+'Status Report'!F88+'Status Report'!F96+'Status Report'!F104)</f>
        <v/>
      </c>
      <c r="I7" s="18">
        <f t="shared" si="0"/>
        <v>3</v>
      </c>
    </row>
    <row r="8" spans="1:9">
      <c r="E8" s="13" t="s">
        <v>25</v>
      </c>
      <c r="F8" s="14">
        <f>IF('Status Report'!G40+'Status Report'!G48+'Status Report'!G56+'Status Report'!G64=0,"",'Status Report'!G40+'Status Report'!G48+'Status Report'!G56+'Status Report'!G64)</f>
        <v>6</v>
      </c>
      <c r="G8" s="18">
        <f>IF('Status Report'!G72+'Status Report'!G80+'Status Report'!G88+'Status Report'!G96+'Status Report'!G104=0,"",'Status Report'!G72+'Status Report'!G80+'Status Report'!G88+'Status Report'!G96+'Status Report'!G104)</f>
        <v>6.5</v>
      </c>
      <c r="I8" s="18">
        <f t="shared" si="0"/>
        <v>12.5</v>
      </c>
    </row>
    <row r="9" spans="1:9">
      <c r="A9" s="18" t="s">
        <v>63</v>
      </c>
      <c r="B9" s="10" t="s">
        <v>61</v>
      </c>
      <c r="E9" s="13" t="s">
        <v>26</v>
      </c>
      <c r="F9" s="14">
        <f>IF('Status Report'!H40+'Status Report'!H48+'Status Report'!H56+'Status Report'!H64=0,"",'Status Report'!H40+'Status Report'!H48+'Status Report'!H56+'Status Report'!H64)</f>
        <v>8</v>
      </c>
      <c r="G9" s="18">
        <f>IF('Status Report'!H72+'Status Report'!H80+'Status Report'!H88+'Status Report'!H96+'Status Report'!H104=0,"",'Status Report'!H72+'Status Report'!H80+'Status Report'!H88+'Status Report'!H96+'Status Report'!H104)</f>
        <v>8</v>
      </c>
      <c r="I9" s="18">
        <f t="shared" si="0"/>
        <v>16</v>
      </c>
    </row>
    <row r="10" spans="1:9">
      <c r="A10" s="10" t="s">
        <v>49</v>
      </c>
      <c r="B10" s="10">
        <f>IF('Status Report'!L72=0,"",'Status Report'!L72)</f>
        <v>25</v>
      </c>
      <c r="E10" s="13" t="s">
        <v>27</v>
      </c>
      <c r="F10" s="14">
        <f>IF('Status Report'!I40+'Status Report'!I48+'Status Report'!I56+'Status Report'!I64=0,"",'Status Report'!I40+'Status Report'!I48+'Status Report'!I56+'Status Report'!I64)</f>
        <v>4</v>
      </c>
      <c r="G10" s="18">
        <f>IF('Status Report'!I72+'Status Report'!I80+'Status Report'!I88+'Status Report'!I96+'Status Report'!I104=0,"",'Status Report'!I72+'Status Report'!I80+'Status Report'!I88+'Status Report'!I96+'Status Report'!I104)</f>
        <v>9</v>
      </c>
      <c r="I10" s="18">
        <f t="shared" si="0"/>
        <v>13</v>
      </c>
    </row>
    <row r="11" spans="1:9">
      <c r="A11" s="10" t="s">
        <v>50</v>
      </c>
      <c r="B11" s="10">
        <f>IF('Status Report'!L80=0,"",'Status Report'!L80)</f>
        <v>10</v>
      </c>
      <c r="E11" s="13" t="s">
        <v>28</v>
      </c>
      <c r="F11" s="14">
        <f>IF('Status Report'!J40+'Status Report'!J48+'Status Report'!J56+'Status Report'!J64=0,"",'Status Report'!J40+'Status Report'!J48+'Status Report'!J56+'Status Report'!J64)</f>
        <v>14</v>
      </c>
      <c r="G11" s="18">
        <f>IF('Status Report'!J72+'Status Report'!J80+'Status Report'!J88+'Status Report'!J96+'Status Report'!J104=0,"",'Status Report'!J72+'Status Report'!J80+'Status Report'!J88+'Status Report'!J96+'Status Report'!J104)</f>
        <v>24</v>
      </c>
      <c r="I11" s="18">
        <f t="shared" si="0"/>
        <v>38</v>
      </c>
    </row>
    <row r="12" spans="1:9">
      <c r="A12" s="10" t="s">
        <v>51</v>
      </c>
      <c r="B12" s="10">
        <f>IF('Status Report'!L88=0,"",'Status Report'!L88)</f>
        <v>5</v>
      </c>
      <c r="E12" s="13" t="s">
        <v>48</v>
      </c>
      <c r="F12" s="14">
        <f>IF('Status Report'!K40+'Status Report'!K48+'Status Report'!K56+'Status Report'!K64=0,"",'Status Report'!K40+'Status Report'!K48+'Status Report'!K56+'Status Report'!K64)</f>
        <v>9</v>
      </c>
      <c r="G12" s="18">
        <f>IF('Status Report'!K72+'Status Report'!K80+'Status Report'!K88+'Status Report'!K96+'Status Report'!K104=0,"",'Status Report'!K72+'Status Report'!K80+'Status Report'!K88+'Status Report'!K96+'Status Report'!K104)</f>
        <v>13</v>
      </c>
      <c r="I12" s="18">
        <f t="shared" si="0"/>
        <v>22</v>
      </c>
    </row>
    <row r="13" spans="1:9">
      <c r="A13" s="10" t="s">
        <v>52</v>
      </c>
      <c r="B13" s="10">
        <f>IF('Status Report'!L96=0,"",'Status Report'!L96)</f>
        <v>6.5</v>
      </c>
    </row>
    <row r="14" spans="1:9">
      <c r="A14" s="10" t="s">
        <v>69</v>
      </c>
      <c r="B14" s="10">
        <f>IF('Status Report'!L104=0,"",'Status Report'!L104)</f>
        <v>14</v>
      </c>
      <c r="E14" s="8" t="s">
        <v>57</v>
      </c>
      <c r="F14" s="16">
        <f>SUM(F3:F12)</f>
        <v>52</v>
      </c>
      <c r="G14" s="20">
        <f>SUM(G3:G12)</f>
        <v>60.5</v>
      </c>
      <c r="I14" s="20">
        <f>SUM(I3:I12)</f>
        <v>112.5</v>
      </c>
    </row>
  </sheetData>
  <mergeCells count="1">
    <mergeCell ref="F1:I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Status Report</vt:lpstr>
      <vt:lpstr>David</vt:lpstr>
      <vt:lpstr>Edward</vt:lpstr>
      <vt:lpstr>Shaquana</vt:lpstr>
      <vt:lpstr>Jens</vt:lpstr>
      <vt:lpstr>Adam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masonjd</dc:creator>
  <cp:lastModifiedBy>jaj0010</cp:lastModifiedBy>
  <cp:lastPrinted>2011-04-13T18:56:49Z</cp:lastPrinted>
  <dcterms:created xsi:type="dcterms:W3CDTF">2011-02-11T15:54:44Z</dcterms:created>
  <dcterms:modified xsi:type="dcterms:W3CDTF">2011-04-26T01:06:41Z</dcterms:modified>
</cp:coreProperties>
</file>